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dwin\Desktop\"/>
    </mc:Choice>
  </mc:AlternateContent>
  <xr:revisionPtr revIDLastSave="0" documentId="8_{0AA209FA-D58B-4BAF-BC47-DBC8170131B2}" xr6:coauthVersionLast="45" xr6:coauthVersionMax="45" xr10:uidLastSave="{00000000-0000-0000-0000-000000000000}"/>
  <bookViews>
    <workbookView xWindow="-108" yWindow="-108" windowWidth="23256" windowHeight="12576" tabRatio="917" xr2:uid="{00000000-000D-0000-FFFF-FFFF00000000}"/>
  </bookViews>
  <sheets>
    <sheet name="H_selection" sheetId="12" r:id="rId1"/>
    <sheet name="H_combined" sheetId="1" r:id="rId2"/>
    <sheet name="H_SVM" sheetId="2" r:id="rId3"/>
    <sheet name="H_ANN" sheetId="3" r:id="rId4"/>
    <sheet name="H_Bi" sheetId="4" r:id="rId5"/>
    <sheet name="H_MCPRED" sheetId="5" r:id="rId6"/>
    <sheet name="H_NIST" sheetId="6" r:id="rId7"/>
    <sheet name="H_ProtSeq" sheetId="7" r:id="rId8"/>
    <sheet name="HHpresent" sheetId="8" r:id="rId9"/>
    <sheet name="HHunique" sheetId="9" r:id="rId10"/>
    <sheet name="Detectedpreviously" sheetId="10" r:id="rId11"/>
    <sheet name="ORF2variants_protseq" sheetId="11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5" i="12" l="1"/>
  <c r="AU5" i="12" s="1"/>
  <c r="U5" i="12"/>
  <c r="AS5" i="12" s="1"/>
  <c r="T5" i="12"/>
  <c r="AR5" i="12" s="1"/>
  <c r="R5" i="12"/>
  <c r="Q5" i="12"/>
  <c r="P5" i="12"/>
  <c r="O5" i="12"/>
  <c r="N5" i="12"/>
  <c r="M5" i="12"/>
  <c r="L5" i="12"/>
  <c r="K5" i="12"/>
  <c r="AO5" i="12" s="1"/>
  <c r="J5" i="12"/>
  <c r="I5" i="12"/>
  <c r="H5" i="12"/>
  <c r="AI16" i="12"/>
  <c r="AU16" i="12" s="1"/>
  <c r="U16" i="12"/>
  <c r="AS16" i="12" s="1"/>
  <c r="T16" i="12"/>
  <c r="AR16" i="12" s="1"/>
  <c r="R16" i="12"/>
  <c r="Q16" i="12"/>
  <c r="P16" i="12"/>
  <c r="O16" i="12"/>
  <c r="N16" i="12"/>
  <c r="M16" i="12"/>
  <c r="L16" i="12"/>
  <c r="K16" i="12"/>
  <c r="AO16" i="12" s="1"/>
  <c r="J16" i="12"/>
  <c r="I16" i="12"/>
  <c r="H16" i="12"/>
  <c r="AI15" i="12"/>
  <c r="AU15" i="12" s="1"/>
  <c r="U15" i="12"/>
  <c r="AS15" i="12" s="1"/>
  <c r="T15" i="12"/>
  <c r="AR15" i="12" s="1"/>
  <c r="R15" i="12"/>
  <c r="Q15" i="12"/>
  <c r="P15" i="12"/>
  <c r="O15" i="12"/>
  <c r="N15" i="12"/>
  <c r="M15" i="12"/>
  <c r="L15" i="12"/>
  <c r="K15" i="12"/>
  <c r="AO15" i="12" s="1"/>
  <c r="J15" i="12"/>
  <c r="I15" i="12"/>
  <c r="H15" i="12"/>
  <c r="AI14" i="12"/>
  <c r="AU14" i="12" s="1"/>
  <c r="U14" i="12"/>
  <c r="AS14" i="12" s="1"/>
  <c r="T14" i="12"/>
  <c r="AR14" i="12" s="1"/>
  <c r="R14" i="12"/>
  <c r="Q14" i="12"/>
  <c r="P14" i="12"/>
  <c r="O14" i="12"/>
  <c r="N14" i="12"/>
  <c r="M14" i="12"/>
  <c r="L14" i="12"/>
  <c r="K14" i="12"/>
  <c r="AO14" i="12" s="1"/>
  <c r="J14" i="12"/>
  <c r="I14" i="12"/>
  <c r="H14" i="12"/>
  <c r="V14" i="12" s="1"/>
  <c r="AA14" i="12" s="1"/>
  <c r="AI11" i="12"/>
  <c r="AU11" i="12" s="1"/>
  <c r="U11" i="12"/>
  <c r="AS11" i="12" s="1"/>
  <c r="T11" i="12"/>
  <c r="AR11" i="12" s="1"/>
  <c r="R11" i="12"/>
  <c r="Q11" i="12"/>
  <c r="P11" i="12"/>
  <c r="O11" i="12"/>
  <c r="N11" i="12"/>
  <c r="M11" i="12"/>
  <c r="L11" i="12"/>
  <c r="K11" i="12"/>
  <c r="AO11" i="12" s="1"/>
  <c r="J11" i="12"/>
  <c r="I11" i="12"/>
  <c r="H11" i="12"/>
  <c r="AI13" i="12"/>
  <c r="AU13" i="12" s="1"/>
  <c r="U13" i="12"/>
  <c r="AS13" i="12" s="1"/>
  <c r="T13" i="12"/>
  <c r="AR13" i="12" s="1"/>
  <c r="R13" i="12"/>
  <c r="Q13" i="12"/>
  <c r="P13" i="12"/>
  <c r="O13" i="12"/>
  <c r="N13" i="12"/>
  <c r="M13" i="12"/>
  <c r="L13" i="12"/>
  <c r="K13" i="12"/>
  <c r="AO13" i="12" s="1"/>
  <c r="J13" i="12"/>
  <c r="I13" i="12"/>
  <c r="H13" i="12"/>
  <c r="AI10" i="12"/>
  <c r="AU10" i="12" s="1"/>
  <c r="U10" i="12"/>
  <c r="AS10" i="12" s="1"/>
  <c r="T10" i="12"/>
  <c r="AR10" i="12" s="1"/>
  <c r="R10" i="12"/>
  <c r="Q10" i="12"/>
  <c r="P10" i="12"/>
  <c r="O10" i="12"/>
  <c r="N10" i="12"/>
  <c r="M10" i="12"/>
  <c r="L10" i="12"/>
  <c r="K10" i="12"/>
  <c r="AO10" i="12" s="1"/>
  <c r="J10" i="12"/>
  <c r="I10" i="12"/>
  <c r="H10" i="12"/>
  <c r="AI12" i="12"/>
  <c r="AU12" i="12" s="1"/>
  <c r="U12" i="12"/>
  <c r="AS12" i="12" s="1"/>
  <c r="T12" i="12"/>
  <c r="AR12" i="12" s="1"/>
  <c r="R12" i="12"/>
  <c r="Q12" i="12"/>
  <c r="P12" i="12"/>
  <c r="O12" i="12"/>
  <c r="N12" i="12"/>
  <c r="M12" i="12"/>
  <c r="L12" i="12"/>
  <c r="K12" i="12"/>
  <c r="AO12" i="12" s="1"/>
  <c r="J12" i="12"/>
  <c r="I12" i="12"/>
  <c r="H12" i="12"/>
  <c r="AI9" i="12"/>
  <c r="AU9" i="12" s="1"/>
  <c r="U9" i="12"/>
  <c r="AS9" i="12" s="1"/>
  <c r="T9" i="12"/>
  <c r="AR9" i="12" s="1"/>
  <c r="R9" i="12"/>
  <c r="Q9" i="12"/>
  <c r="P9" i="12"/>
  <c r="O9" i="12"/>
  <c r="N9" i="12"/>
  <c r="M9" i="12"/>
  <c r="L9" i="12"/>
  <c r="K9" i="12"/>
  <c r="AO9" i="12" s="1"/>
  <c r="J9" i="12"/>
  <c r="I9" i="12"/>
  <c r="H9" i="12"/>
  <c r="AI8" i="12"/>
  <c r="AU8" i="12" s="1"/>
  <c r="U8" i="12"/>
  <c r="AS8" i="12" s="1"/>
  <c r="T8" i="12"/>
  <c r="AR8" i="12" s="1"/>
  <c r="R8" i="12"/>
  <c r="Q8" i="12"/>
  <c r="P8" i="12"/>
  <c r="O8" i="12"/>
  <c r="N8" i="12"/>
  <c r="M8" i="12"/>
  <c r="L8" i="12"/>
  <c r="K8" i="12"/>
  <c r="AO8" i="12" s="1"/>
  <c r="J8" i="12"/>
  <c r="I8" i="12"/>
  <c r="H8" i="12"/>
  <c r="AI7" i="12"/>
  <c r="AU7" i="12" s="1"/>
  <c r="U7" i="12"/>
  <c r="AS7" i="12" s="1"/>
  <c r="T7" i="12"/>
  <c r="AR7" i="12" s="1"/>
  <c r="R7" i="12"/>
  <c r="Q7" i="12"/>
  <c r="P7" i="12"/>
  <c r="O7" i="12"/>
  <c r="N7" i="12"/>
  <c r="M7" i="12"/>
  <c r="L7" i="12"/>
  <c r="K7" i="12"/>
  <c r="AO7" i="12" s="1"/>
  <c r="J7" i="12"/>
  <c r="I7" i="12"/>
  <c r="H7" i="12"/>
  <c r="S7" i="12" s="1"/>
  <c r="AI6" i="12"/>
  <c r="AU6" i="12" s="1"/>
  <c r="U6" i="12"/>
  <c r="AS6" i="12" s="1"/>
  <c r="T6" i="12"/>
  <c r="AR6" i="12" s="1"/>
  <c r="R6" i="12"/>
  <c r="Q6" i="12"/>
  <c r="P6" i="12"/>
  <c r="O6" i="12"/>
  <c r="N6" i="12"/>
  <c r="M6" i="12"/>
  <c r="L6" i="12"/>
  <c r="K6" i="12"/>
  <c r="AO6" i="12" s="1"/>
  <c r="J6" i="12"/>
  <c r="I6" i="12"/>
  <c r="H6" i="12"/>
  <c r="AI4" i="12"/>
  <c r="AU4" i="12" s="1"/>
  <c r="U4" i="12"/>
  <c r="AS4" i="12" s="1"/>
  <c r="T4" i="12"/>
  <c r="AR4" i="12" s="1"/>
  <c r="R4" i="12"/>
  <c r="Q4" i="12"/>
  <c r="P4" i="12"/>
  <c r="O4" i="12"/>
  <c r="N4" i="12"/>
  <c r="M4" i="12"/>
  <c r="L4" i="12"/>
  <c r="K4" i="12"/>
  <c r="AO4" i="12" s="1"/>
  <c r="J4" i="12"/>
  <c r="I4" i="12"/>
  <c r="H4" i="12"/>
  <c r="V4" i="12" s="1"/>
  <c r="AA4" i="12" s="1"/>
  <c r="AI3" i="12"/>
  <c r="AU3" i="12" s="1"/>
  <c r="U3" i="12"/>
  <c r="AS3" i="12" s="1"/>
  <c r="T3" i="12"/>
  <c r="AR3" i="12" s="1"/>
  <c r="R3" i="12"/>
  <c r="Q3" i="12"/>
  <c r="P3" i="12"/>
  <c r="O3" i="12"/>
  <c r="N3" i="12"/>
  <c r="M3" i="12"/>
  <c r="L3" i="12"/>
  <c r="K3" i="12"/>
  <c r="AO3" i="12" s="1"/>
  <c r="J3" i="12"/>
  <c r="I3" i="12"/>
  <c r="H3" i="12"/>
  <c r="AI2" i="12"/>
  <c r="AU2" i="12" s="1"/>
  <c r="U2" i="12"/>
  <c r="AS2" i="12" s="1"/>
  <c r="T2" i="12"/>
  <c r="AR2" i="12" s="1"/>
  <c r="R2" i="12"/>
  <c r="Q2" i="12"/>
  <c r="P2" i="12"/>
  <c r="O2" i="12"/>
  <c r="N2" i="12"/>
  <c r="M2" i="12"/>
  <c r="L2" i="12"/>
  <c r="K2" i="12"/>
  <c r="AO2" i="12" s="1"/>
  <c r="J2" i="12"/>
  <c r="I2" i="12"/>
  <c r="H2" i="12"/>
  <c r="CF77" i="11"/>
  <c r="CE77" i="11"/>
  <c r="CD77" i="11"/>
  <c r="CC77" i="11"/>
  <c r="CB77" i="11"/>
  <c r="CA77" i="11"/>
  <c r="BZ77" i="11"/>
  <c r="BY77" i="11"/>
  <c r="BX77" i="11"/>
  <c r="BW77" i="11"/>
  <c r="BV77" i="11"/>
  <c r="BU77" i="11"/>
  <c r="BT77" i="11"/>
  <c r="BS77" i="11"/>
  <c r="BR77" i="11"/>
  <c r="BQ77" i="11"/>
  <c r="BP77" i="11"/>
  <c r="BO77" i="11"/>
  <c r="BN77" i="11"/>
  <c r="BM77" i="11"/>
  <c r="BL77" i="11"/>
  <c r="BK77" i="11"/>
  <c r="BJ77" i="11"/>
  <c r="BI77" i="11"/>
  <c r="BH77" i="11"/>
  <c r="BG77" i="11"/>
  <c r="BF77" i="11"/>
  <c r="BE77" i="11"/>
  <c r="BD77" i="11"/>
  <c r="BC77" i="11"/>
  <c r="BB77" i="11"/>
  <c r="BA77" i="11"/>
  <c r="AZ77" i="11"/>
  <c r="AY77" i="11"/>
  <c r="AX77" i="11"/>
  <c r="AW77" i="11"/>
  <c r="AV77" i="11"/>
  <c r="AU77" i="11"/>
  <c r="AT77" i="11"/>
  <c r="AS77" i="11"/>
  <c r="AR77" i="11"/>
  <c r="AQ77" i="11"/>
  <c r="AP77" i="11"/>
  <c r="AO77" i="11"/>
  <c r="AN77" i="11"/>
  <c r="AM77" i="11"/>
  <c r="AL77" i="11"/>
  <c r="AK77" i="11"/>
  <c r="AJ77" i="11"/>
  <c r="AI77" i="11"/>
  <c r="AH77" i="11"/>
  <c r="AG77" i="11"/>
  <c r="AF77" i="11"/>
  <c r="AE77" i="11"/>
  <c r="AD77" i="11"/>
  <c r="AC77" i="11"/>
  <c r="AB77" i="11"/>
  <c r="AA77" i="11"/>
  <c r="Z77" i="11"/>
  <c r="Y77" i="11"/>
  <c r="X77" i="11"/>
  <c r="W77" i="11"/>
  <c r="V77" i="11"/>
  <c r="U77" i="11"/>
  <c r="T77" i="11"/>
  <c r="S77" i="11"/>
  <c r="R77" i="11"/>
  <c r="Q77" i="11"/>
  <c r="P77" i="11"/>
  <c r="O77" i="11"/>
  <c r="N77" i="11"/>
  <c r="M77" i="11"/>
  <c r="L77" i="11"/>
  <c r="K77" i="11"/>
  <c r="J77" i="11"/>
  <c r="I77" i="11"/>
  <c r="H77" i="11"/>
  <c r="G77" i="11"/>
  <c r="F77" i="11"/>
  <c r="E77" i="11"/>
  <c r="D77" i="11"/>
  <c r="C77" i="11"/>
  <c r="B77" i="11"/>
  <c r="CF76" i="11"/>
  <c r="CE76" i="11"/>
  <c r="CD76" i="11"/>
  <c r="CC76" i="11"/>
  <c r="CB76" i="11"/>
  <c r="CA76" i="11"/>
  <c r="BZ76" i="11"/>
  <c r="BY76" i="11"/>
  <c r="BX76" i="11"/>
  <c r="BW76" i="11"/>
  <c r="BV76" i="11"/>
  <c r="BU76" i="11"/>
  <c r="BT76" i="11"/>
  <c r="BS76" i="11"/>
  <c r="BR76" i="11"/>
  <c r="BQ76" i="11"/>
  <c r="BP76" i="11"/>
  <c r="BO76" i="11"/>
  <c r="BN76" i="11"/>
  <c r="BM76" i="11"/>
  <c r="BL76" i="11"/>
  <c r="BK76" i="11"/>
  <c r="BJ76" i="11"/>
  <c r="BI76" i="11"/>
  <c r="BH76" i="11"/>
  <c r="BG76" i="11"/>
  <c r="BF76" i="11"/>
  <c r="BE76" i="11"/>
  <c r="BD76" i="11"/>
  <c r="BC76" i="11"/>
  <c r="BB76" i="11"/>
  <c r="BA76" i="11"/>
  <c r="AZ76" i="11"/>
  <c r="AY76" i="11"/>
  <c r="AX76" i="11"/>
  <c r="AW76" i="11"/>
  <c r="AV76" i="11"/>
  <c r="AU76" i="11"/>
  <c r="AT76" i="11"/>
  <c r="AS76" i="11"/>
  <c r="AR76" i="11"/>
  <c r="AQ76" i="11"/>
  <c r="AP76" i="11"/>
  <c r="AO76" i="11"/>
  <c r="AN76" i="11"/>
  <c r="AM76" i="11"/>
  <c r="AL76" i="11"/>
  <c r="AK76" i="11"/>
  <c r="AJ76" i="11"/>
  <c r="AI76" i="11"/>
  <c r="AH76" i="11"/>
  <c r="AG76" i="11"/>
  <c r="AF76" i="11"/>
  <c r="AE76" i="11"/>
  <c r="AD76" i="11"/>
  <c r="AC76" i="11"/>
  <c r="AB76" i="11"/>
  <c r="AA76" i="11"/>
  <c r="Z76" i="11"/>
  <c r="Y76" i="11"/>
  <c r="X76" i="11"/>
  <c r="W76" i="11"/>
  <c r="V76" i="11"/>
  <c r="U76" i="11"/>
  <c r="T76" i="11"/>
  <c r="S76" i="11"/>
  <c r="R76" i="11"/>
  <c r="Q76" i="11"/>
  <c r="P76" i="11"/>
  <c r="O76" i="11"/>
  <c r="N76" i="11"/>
  <c r="M76" i="11"/>
  <c r="L76" i="11"/>
  <c r="K76" i="11"/>
  <c r="J76" i="11"/>
  <c r="I76" i="11"/>
  <c r="H76" i="11"/>
  <c r="G76" i="11"/>
  <c r="F76" i="11"/>
  <c r="E76" i="11"/>
  <c r="D76" i="11"/>
  <c r="C76" i="11"/>
  <c r="B76" i="11"/>
  <c r="CF75" i="11"/>
  <c r="CE75" i="11"/>
  <c r="CD75" i="11"/>
  <c r="CC75" i="11"/>
  <c r="CB75" i="11"/>
  <c r="CA75" i="11"/>
  <c r="BZ75" i="11"/>
  <c r="BY75" i="11"/>
  <c r="BX75" i="11"/>
  <c r="BW75" i="11"/>
  <c r="BV75" i="11"/>
  <c r="BU75" i="11"/>
  <c r="BT75" i="11"/>
  <c r="BS75" i="11"/>
  <c r="BR75" i="11"/>
  <c r="BQ75" i="11"/>
  <c r="BP75" i="11"/>
  <c r="BO75" i="11"/>
  <c r="BN75" i="11"/>
  <c r="BM75" i="11"/>
  <c r="BL75" i="11"/>
  <c r="BK75" i="11"/>
  <c r="BJ75" i="11"/>
  <c r="BI75" i="11"/>
  <c r="BH75" i="11"/>
  <c r="BG75" i="11"/>
  <c r="BF75" i="11"/>
  <c r="BE75" i="11"/>
  <c r="BD75" i="11"/>
  <c r="BC75" i="11"/>
  <c r="BB75" i="11"/>
  <c r="BA75" i="11"/>
  <c r="AZ75" i="11"/>
  <c r="AY75" i="11"/>
  <c r="AX75" i="11"/>
  <c r="AW75" i="11"/>
  <c r="AV75" i="11"/>
  <c r="AU75" i="11"/>
  <c r="AT75" i="11"/>
  <c r="AS75" i="11"/>
  <c r="AR75" i="11"/>
  <c r="AQ75" i="11"/>
  <c r="AP75" i="11"/>
  <c r="AO75" i="11"/>
  <c r="AN75" i="11"/>
  <c r="AM75" i="11"/>
  <c r="AL75" i="11"/>
  <c r="AK75" i="11"/>
  <c r="AJ75" i="11"/>
  <c r="AI75" i="11"/>
  <c r="AH75" i="11"/>
  <c r="AG75" i="11"/>
  <c r="AF75" i="11"/>
  <c r="AE75" i="11"/>
  <c r="AD75" i="11"/>
  <c r="AC75" i="11"/>
  <c r="AB75" i="11"/>
  <c r="AA75" i="11"/>
  <c r="Z75" i="11"/>
  <c r="Y75" i="11"/>
  <c r="X75" i="11"/>
  <c r="W75" i="11"/>
  <c r="V75" i="11"/>
  <c r="U75" i="11"/>
  <c r="T75" i="11"/>
  <c r="S75" i="11"/>
  <c r="R75" i="11"/>
  <c r="Q75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D75" i="11"/>
  <c r="C75" i="11"/>
  <c r="B75" i="11"/>
  <c r="CF74" i="11"/>
  <c r="CE74" i="11"/>
  <c r="CD74" i="11"/>
  <c r="CC74" i="11"/>
  <c r="CB74" i="11"/>
  <c r="CA74" i="11"/>
  <c r="BZ74" i="11"/>
  <c r="BY74" i="11"/>
  <c r="BX74" i="11"/>
  <c r="BW74" i="11"/>
  <c r="BV74" i="11"/>
  <c r="BU74" i="11"/>
  <c r="BT74" i="11"/>
  <c r="BS74" i="11"/>
  <c r="BR74" i="11"/>
  <c r="BQ74" i="11"/>
  <c r="BP74" i="11"/>
  <c r="BO74" i="11"/>
  <c r="BN74" i="11"/>
  <c r="BM74" i="11"/>
  <c r="BL74" i="11"/>
  <c r="BK74" i="11"/>
  <c r="BJ74" i="11"/>
  <c r="BI74" i="11"/>
  <c r="BH74" i="11"/>
  <c r="BG74" i="11"/>
  <c r="BF74" i="11"/>
  <c r="BE74" i="11"/>
  <c r="BD74" i="11"/>
  <c r="BC74" i="11"/>
  <c r="BB74" i="11"/>
  <c r="BA74" i="11"/>
  <c r="AZ74" i="11"/>
  <c r="AY74" i="11"/>
  <c r="AX74" i="11"/>
  <c r="AW74" i="11"/>
  <c r="AV74" i="11"/>
  <c r="AU74" i="11"/>
  <c r="AT74" i="11"/>
  <c r="AS74" i="11"/>
  <c r="AR74" i="11"/>
  <c r="AQ74" i="11"/>
  <c r="AP74" i="11"/>
  <c r="AO74" i="11"/>
  <c r="AN74" i="11"/>
  <c r="AM74" i="11"/>
  <c r="AL74" i="11"/>
  <c r="AK74" i="11"/>
  <c r="AJ74" i="11"/>
  <c r="AI74" i="11"/>
  <c r="AH74" i="11"/>
  <c r="AG74" i="11"/>
  <c r="AF74" i="11"/>
  <c r="AE74" i="11"/>
  <c r="AD74" i="11"/>
  <c r="AC74" i="11"/>
  <c r="AB74" i="11"/>
  <c r="AA74" i="11"/>
  <c r="Z74" i="11"/>
  <c r="Y74" i="11"/>
  <c r="X74" i="11"/>
  <c r="W74" i="11"/>
  <c r="V74" i="11"/>
  <c r="U74" i="11"/>
  <c r="T74" i="11"/>
  <c r="S74" i="11"/>
  <c r="R74" i="11"/>
  <c r="Q74" i="11"/>
  <c r="P74" i="11"/>
  <c r="O74" i="11"/>
  <c r="N74" i="11"/>
  <c r="M74" i="11"/>
  <c r="L74" i="11"/>
  <c r="K74" i="11"/>
  <c r="J74" i="11"/>
  <c r="I74" i="11"/>
  <c r="H74" i="11"/>
  <c r="G74" i="11"/>
  <c r="F74" i="11"/>
  <c r="E74" i="11"/>
  <c r="D74" i="11"/>
  <c r="C74" i="11"/>
  <c r="B74" i="11"/>
  <c r="CF73" i="11"/>
  <c r="CE73" i="11"/>
  <c r="CD73" i="11"/>
  <c r="CC73" i="11"/>
  <c r="CB73" i="11"/>
  <c r="CA73" i="11"/>
  <c r="BZ73" i="11"/>
  <c r="BY73" i="11"/>
  <c r="BX73" i="11"/>
  <c r="BW73" i="11"/>
  <c r="BV73" i="11"/>
  <c r="BU73" i="11"/>
  <c r="BT73" i="11"/>
  <c r="BS73" i="11"/>
  <c r="BR73" i="11"/>
  <c r="BQ73" i="11"/>
  <c r="BP73" i="11"/>
  <c r="BO73" i="11"/>
  <c r="BN73" i="11"/>
  <c r="BM73" i="11"/>
  <c r="BL73" i="11"/>
  <c r="BK73" i="11"/>
  <c r="BJ73" i="11"/>
  <c r="BI73" i="11"/>
  <c r="BH73" i="11"/>
  <c r="BG73" i="11"/>
  <c r="BF73" i="11"/>
  <c r="BE73" i="11"/>
  <c r="BD73" i="11"/>
  <c r="BC73" i="11"/>
  <c r="BB73" i="11"/>
  <c r="BA73" i="11"/>
  <c r="AZ73" i="11"/>
  <c r="AY73" i="11"/>
  <c r="AX73" i="11"/>
  <c r="AW73" i="11"/>
  <c r="AV73" i="11"/>
  <c r="AU73" i="11"/>
  <c r="AT73" i="11"/>
  <c r="AS73" i="11"/>
  <c r="AR73" i="11"/>
  <c r="AQ73" i="11"/>
  <c r="AP73" i="11"/>
  <c r="AO73" i="11"/>
  <c r="AN73" i="11"/>
  <c r="AM73" i="11"/>
  <c r="AL73" i="11"/>
  <c r="AK73" i="11"/>
  <c r="AJ73" i="11"/>
  <c r="AI73" i="11"/>
  <c r="AH73" i="11"/>
  <c r="AG73" i="11"/>
  <c r="AF73" i="11"/>
  <c r="AE73" i="11"/>
  <c r="AD73" i="11"/>
  <c r="AC73" i="11"/>
  <c r="AB73" i="11"/>
  <c r="AA73" i="11"/>
  <c r="Z73" i="11"/>
  <c r="Y73" i="11"/>
  <c r="X73" i="11"/>
  <c r="W73" i="11"/>
  <c r="V73" i="11"/>
  <c r="U73" i="11"/>
  <c r="T73" i="11"/>
  <c r="S73" i="11"/>
  <c r="R73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E73" i="11"/>
  <c r="D73" i="11"/>
  <c r="C73" i="11"/>
  <c r="B73" i="11"/>
  <c r="CF72" i="11"/>
  <c r="CE72" i="11"/>
  <c r="CD72" i="11"/>
  <c r="CC72" i="11"/>
  <c r="CB72" i="11"/>
  <c r="CA72" i="11"/>
  <c r="BZ72" i="11"/>
  <c r="BY72" i="11"/>
  <c r="BX72" i="11"/>
  <c r="BW72" i="11"/>
  <c r="BV72" i="11"/>
  <c r="BU72" i="11"/>
  <c r="BT72" i="11"/>
  <c r="BS72" i="11"/>
  <c r="BR72" i="11"/>
  <c r="BQ72" i="11"/>
  <c r="BP72" i="11"/>
  <c r="BO72" i="11"/>
  <c r="BN72" i="11"/>
  <c r="BM72" i="11"/>
  <c r="BL72" i="11"/>
  <c r="BK72" i="11"/>
  <c r="BJ72" i="11"/>
  <c r="BI72" i="11"/>
  <c r="BH72" i="11"/>
  <c r="BG72" i="11"/>
  <c r="BF72" i="11"/>
  <c r="BE72" i="11"/>
  <c r="BD72" i="11"/>
  <c r="BC72" i="11"/>
  <c r="BB72" i="11"/>
  <c r="BA72" i="11"/>
  <c r="AZ72" i="11"/>
  <c r="AY72" i="11"/>
  <c r="AX72" i="11"/>
  <c r="AW72" i="11"/>
  <c r="AV72" i="11"/>
  <c r="AU72" i="11"/>
  <c r="AT72" i="11"/>
  <c r="AS72" i="11"/>
  <c r="AR72" i="11"/>
  <c r="AQ72" i="11"/>
  <c r="AP72" i="11"/>
  <c r="AO72" i="11"/>
  <c r="AN72" i="11"/>
  <c r="AM72" i="11"/>
  <c r="AL72" i="11"/>
  <c r="AK72" i="11"/>
  <c r="AJ72" i="11"/>
  <c r="AI72" i="11"/>
  <c r="AH72" i="11"/>
  <c r="AG72" i="11"/>
  <c r="AF72" i="11"/>
  <c r="AE72" i="11"/>
  <c r="AD72" i="11"/>
  <c r="AC72" i="11"/>
  <c r="AB72" i="11"/>
  <c r="AA72" i="11"/>
  <c r="Z72" i="11"/>
  <c r="Y72" i="11"/>
  <c r="X72" i="11"/>
  <c r="W72" i="11"/>
  <c r="V72" i="11"/>
  <c r="U72" i="11"/>
  <c r="T72" i="11"/>
  <c r="S72" i="11"/>
  <c r="R72" i="11"/>
  <c r="Q72" i="11"/>
  <c r="P72" i="11"/>
  <c r="O72" i="11"/>
  <c r="N72" i="11"/>
  <c r="M72" i="11"/>
  <c r="L72" i="11"/>
  <c r="K72" i="11"/>
  <c r="J72" i="11"/>
  <c r="I72" i="11"/>
  <c r="H72" i="11"/>
  <c r="G72" i="11"/>
  <c r="F72" i="11"/>
  <c r="E72" i="11"/>
  <c r="D72" i="11"/>
  <c r="C72" i="11"/>
  <c r="B72" i="11"/>
  <c r="CF71" i="11"/>
  <c r="CE71" i="11"/>
  <c r="CD71" i="11"/>
  <c r="CC71" i="11"/>
  <c r="CB71" i="11"/>
  <c r="CA71" i="11"/>
  <c r="BZ71" i="11"/>
  <c r="BY71" i="11"/>
  <c r="BX71" i="11"/>
  <c r="BW71" i="11"/>
  <c r="BV71" i="11"/>
  <c r="BU71" i="11"/>
  <c r="BT71" i="11"/>
  <c r="BS71" i="11"/>
  <c r="BR71" i="11"/>
  <c r="BQ71" i="11"/>
  <c r="BP71" i="11"/>
  <c r="BO71" i="11"/>
  <c r="BN71" i="11"/>
  <c r="BM71" i="11"/>
  <c r="BL71" i="11"/>
  <c r="BK71" i="11"/>
  <c r="BJ71" i="11"/>
  <c r="BI71" i="11"/>
  <c r="BH71" i="11"/>
  <c r="BG71" i="11"/>
  <c r="BF71" i="11"/>
  <c r="BE71" i="11"/>
  <c r="BD71" i="11"/>
  <c r="BC71" i="11"/>
  <c r="BB71" i="11"/>
  <c r="BA71" i="11"/>
  <c r="AZ71" i="11"/>
  <c r="AY71" i="11"/>
  <c r="AX71" i="11"/>
  <c r="AW71" i="11"/>
  <c r="AV71" i="11"/>
  <c r="AU71" i="11"/>
  <c r="AT71" i="11"/>
  <c r="AS71" i="11"/>
  <c r="AR71" i="11"/>
  <c r="AQ71" i="11"/>
  <c r="AP71" i="11"/>
  <c r="AO71" i="11"/>
  <c r="AN71" i="11"/>
  <c r="AM71" i="11"/>
  <c r="AL71" i="11"/>
  <c r="AK71" i="11"/>
  <c r="AJ71" i="11"/>
  <c r="AI71" i="11"/>
  <c r="AH71" i="11"/>
  <c r="AG71" i="11"/>
  <c r="AF71" i="11"/>
  <c r="AE71" i="11"/>
  <c r="AD71" i="11"/>
  <c r="AC71" i="11"/>
  <c r="AB71" i="11"/>
  <c r="AA71" i="11"/>
  <c r="Z71" i="11"/>
  <c r="Y71" i="11"/>
  <c r="X71" i="11"/>
  <c r="W71" i="11"/>
  <c r="V71" i="11"/>
  <c r="U71" i="11"/>
  <c r="T71" i="11"/>
  <c r="S71" i="11"/>
  <c r="R71" i="11"/>
  <c r="Q71" i="11"/>
  <c r="P71" i="11"/>
  <c r="O71" i="11"/>
  <c r="N71" i="11"/>
  <c r="M71" i="11"/>
  <c r="L71" i="11"/>
  <c r="K71" i="11"/>
  <c r="J71" i="11"/>
  <c r="I71" i="11"/>
  <c r="H71" i="11"/>
  <c r="G71" i="11"/>
  <c r="F71" i="11"/>
  <c r="E71" i="11"/>
  <c r="D71" i="11"/>
  <c r="C71" i="11"/>
  <c r="B71" i="11"/>
  <c r="CF70" i="11"/>
  <c r="CE70" i="11"/>
  <c r="CD70" i="11"/>
  <c r="CC70" i="11"/>
  <c r="CB70" i="11"/>
  <c r="CA70" i="11"/>
  <c r="BZ70" i="11"/>
  <c r="BY70" i="11"/>
  <c r="BX70" i="11"/>
  <c r="BW70" i="11"/>
  <c r="BV70" i="11"/>
  <c r="BU70" i="11"/>
  <c r="BT70" i="11"/>
  <c r="BS70" i="11"/>
  <c r="BR70" i="11"/>
  <c r="BQ70" i="11"/>
  <c r="BP70" i="11"/>
  <c r="BO70" i="11"/>
  <c r="BN70" i="11"/>
  <c r="BM70" i="11"/>
  <c r="BL70" i="11"/>
  <c r="BK70" i="11"/>
  <c r="BJ70" i="11"/>
  <c r="BI70" i="11"/>
  <c r="BH70" i="11"/>
  <c r="BG70" i="11"/>
  <c r="BF70" i="11"/>
  <c r="BE70" i="11"/>
  <c r="BD70" i="11"/>
  <c r="BC70" i="11"/>
  <c r="BB70" i="11"/>
  <c r="BA70" i="11"/>
  <c r="AZ70" i="11"/>
  <c r="AY70" i="11"/>
  <c r="AX70" i="11"/>
  <c r="AW70" i="11"/>
  <c r="AV70" i="11"/>
  <c r="AU70" i="11"/>
  <c r="AT70" i="11"/>
  <c r="AS70" i="11"/>
  <c r="AR70" i="11"/>
  <c r="AQ70" i="11"/>
  <c r="AP70" i="11"/>
  <c r="AO70" i="11"/>
  <c r="AN70" i="11"/>
  <c r="AM70" i="11"/>
  <c r="AL70" i="11"/>
  <c r="AK70" i="11"/>
  <c r="AJ70" i="11"/>
  <c r="AI70" i="11"/>
  <c r="AH70" i="11"/>
  <c r="AG70" i="11"/>
  <c r="AF70" i="11"/>
  <c r="AE70" i="11"/>
  <c r="AD70" i="11"/>
  <c r="AC70" i="11"/>
  <c r="AB70" i="11"/>
  <c r="AA70" i="11"/>
  <c r="Z70" i="11"/>
  <c r="Y70" i="11"/>
  <c r="X70" i="11"/>
  <c r="W70" i="11"/>
  <c r="V70" i="11"/>
  <c r="U70" i="11"/>
  <c r="T70" i="11"/>
  <c r="S70" i="11"/>
  <c r="R70" i="11"/>
  <c r="Q70" i="11"/>
  <c r="P70" i="11"/>
  <c r="O70" i="11"/>
  <c r="N70" i="11"/>
  <c r="M70" i="11"/>
  <c r="L70" i="11"/>
  <c r="K70" i="11"/>
  <c r="J70" i="11"/>
  <c r="I70" i="11"/>
  <c r="H70" i="11"/>
  <c r="G70" i="11"/>
  <c r="F70" i="11"/>
  <c r="E70" i="11"/>
  <c r="D70" i="11"/>
  <c r="C70" i="11"/>
  <c r="B70" i="11"/>
  <c r="CF69" i="11"/>
  <c r="CE69" i="11"/>
  <c r="CD69" i="11"/>
  <c r="CC69" i="11"/>
  <c r="CB69" i="11"/>
  <c r="CA69" i="11"/>
  <c r="BZ69" i="11"/>
  <c r="BY69" i="11"/>
  <c r="BX69" i="11"/>
  <c r="BW69" i="11"/>
  <c r="BV69" i="11"/>
  <c r="BU69" i="11"/>
  <c r="BT69" i="11"/>
  <c r="BS69" i="11"/>
  <c r="BR69" i="11"/>
  <c r="BQ69" i="11"/>
  <c r="BP69" i="11"/>
  <c r="BO69" i="11"/>
  <c r="BN69" i="11"/>
  <c r="BM69" i="11"/>
  <c r="BL69" i="11"/>
  <c r="BK69" i="11"/>
  <c r="BJ69" i="11"/>
  <c r="BI69" i="11"/>
  <c r="BH69" i="11"/>
  <c r="BG69" i="11"/>
  <c r="BF69" i="11"/>
  <c r="BE69" i="11"/>
  <c r="BD69" i="11"/>
  <c r="BC69" i="11"/>
  <c r="BB69" i="11"/>
  <c r="BA69" i="11"/>
  <c r="AZ69" i="11"/>
  <c r="AY69" i="11"/>
  <c r="AX69" i="11"/>
  <c r="AW69" i="11"/>
  <c r="AV69" i="11"/>
  <c r="AU69" i="11"/>
  <c r="AT69" i="11"/>
  <c r="AS69" i="11"/>
  <c r="AR69" i="11"/>
  <c r="AQ69" i="11"/>
  <c r="AP69" i="11"/>
  <c r="AO69" i="11"/>
  <c r="AN69" i="11"/>
  <c r="AM69" i="11"/>
  <c r="AL69" i="11"/>
  <c r="AK69" i="11"/>
  <c r="AJ69" i="11"/>
  <c r="AI69" i="11"/>
  <c r="AH69" i="11"/>
  <c r="AG69" i="11"/>
  <c r="AF69" i="11"/>
  <c r="AE69" i="11"/>
  <c r="AD69" i="11"/>
  <c r="AC69" i="11"/>
  <c r="AB69" i="11"/>
  <c r="AA69" i="11"/>
  <c r="Z69" i="11"/>
  <c r="Y69" i="11"/>
  <c r="X69" i="11"/>
  <c r="W69" i="11"/>
  <c r="V69" i="11"/>
  <c r="U69" i="11"/>
  <c r="T69" i="11"/>
  <c r="S69" i="11"/>
  <c r="R69" i="11"/>
  <c r="Q69" i="11"/>
  <c r="P69" i="11"/>
  <c r="O69" i="11"/>
  <c r="N69" i="11"/>
  <c r="M69" i="11"/>
  <c r="L69" i="11"/>
  <c r="K69" i="11"/>
  <c r="J69" i="11"/>
  <c r="I69" i="11"/>
  <c r="H69" i="11"/>
  <c r="G69" i="11"/>
  <c r="F69" i="11"/>
  <c r="E69" i="11"/>
  <c r="D69" i="11"/>
  <c r="C69" i="11"/>
  <c r="B69" i="11"/>
  <c r="CF68" i="11"/>
  <c r="CE68" i="11"/>
  <c r="CD68" i="11"/>
  <c r="CC68" i="11"/>
  <c r="CB68" i="11"/>
  <c r="CA68" i="11"/>
  <c r="BZ68" i="11"/>
  <c r="BY68" i="11"/>
  <c r="BX68" i="11"/>
  <c r="BW68" i="11"/>
  <c r="BV68" i="11"/>
  <c r="BU68" i="11"/>
  <c r="BT68" i="11"/>
  <c r="BS68" i="11"/>
  <c r="BR68" i="11"/>
  <c r="BQ68" i="11"/>
  <c r="BP68" i="11"/>
  <c r="BO68" i="11"/>
  <c r="BN68" i="11"/>
  <c r="BM68" i="11"/>
  <c r="BL68" i="11"/>
  <c r="BK68" i="11"/>
  <c r="BJ68" i="11"/>
  <c r="BI68" i="11"/>
  <c r="BH68" i="11"/>
  <c r="BG68" i="11"/>
  <c r="BF68" i="11"/>
  <c r="BE68" i="11"/>
  <c r="BD68" i="11"/>
  <c r="BC68" i="11"/>
  <c r="BB68" i="11"/>
  <c r="BA68" i="11"/>
  <c r="AZ68" i="11"/>
  <c r="AY68" i="11"/>
  <c r="AX68" i="11"/>
  <c r="AW68" i="11"/>
  <c r="AV68" i="11"/>
  <c r="AU68" i="11"/>
  <c r="AT68" i="11"/>
  <c r="AS68" i="11"/>
  <c r="AR68" i="11"/>
  <c r="AQ68" i="11"/>
  <c r="AP68" i="11"/>
  <c r="AO68" i="11"/>
  <c r="AN68" i="11"/>
  <c r="AM68" i="11"/>
  <c r="AL68" i="11"/>
  <c r="AK68" i="11"/>
  <c r="AJ68" i="11"/>
  <c r="AI68" i="11"/>
  <c r="AH68" i="11"/>
  <c r="AG68" i="11"/>
  <c r="AF68" i="11"/>
  <c r="AE68" i="11"/>
  <c r="AD68" i="11"/>
  <c r="AC68" i="11"/>
  <c r="AB68" i="11"/>
  <c r="AA68" i="11"/>
  <c r="Z68" i="11"/>
  <c r="Y68" i="11"/>
  <c r="X68" i="11"/>
  <c r="W68" i="11"/>
  <c r="V68" i="11"/>
  <c r="U68" i="11"/>
  <c r="T68" i="11"/>
  <c r="S68" i="11"/>
  <c r="R68" i="11"/>
  <c r="Q68" i="11"/>
  <c r="P68" i="11"/>
  <c r="O68" i="11"/>
  <c r="N68" i="11"/>
  <c r="M68" i="11"/>
  <c r="L68" i="11"/>
  <c r="K68" i="11"/>
  <c r="J68" i="11"/>
  <c r="I68" i="11"/>
  <c r="H68" i="11"/>
  <c r="G68" i="11"/>
  <c r="F68" i="11"/>
  <c r="E68" i="11"/>
  <c r="D68" i="11"/>
  <c r="C68" i="11"/>
  <c r="B68" i="11"/>
  <c r="CF67" i="11"/>
  <c r="CE67" i="11"/>
  <c r="CD67" i="11"/>
  <c r="CC67" i="11"/>
  <c r="CB67" i="11"/>
  <c r="CA67" i="11"/>
  <c r="BZ67" i="11"/>
  <c r="BY67" i="11"/>
  <c r="BX67" i="11"/>
  <c r="BW67" i="11"/>
  <c r="BV67" i="11"/>
  <c r="BU67" i="11"/>
  <c r="BT67" i="11"/>
  <c r="BS67" i="11"/>
  <c r="BR67" i="11"/>
  <c r="BQ67" i="11"/>
  <c r="BP67" i="11"/>
  <c r="BO67" i="11"/>
  <c r="BN67" i="11"/>
  <c r="BM67" i="11"/>
  <c r="BL67" i="11"/>
  <c r="BK67" i="11"/>
  <c r="BJ67" i="11"/>
  <c r="BI67" i="11"/>
  <c r="BH67" i="11"/>
  <c r="BG67" i="11"/>
  <c r="BF67" i="11"/>
  <c r="BE67" i="11"/>
  <c r="BD67" i="11"/>
  <c r="BC67" i="11"/>
  <c r="BB67" i="11"/>
  <c r="BA67" i="11"/>
  <c r="AZ67" i="11"/>
  <c r="AY67" i="11"/>
  <c r="AX67" i="11"/>
  <c r="AW67" i="11"/>
  <c r="AV67" i="11"/>
  <c r="AU67" i="11"/>
  <c r="AT67" i="11"/>
  <c r="AS67" i="11"/>
  <c r="AR67" i="11"/>
  <c r="AQ67" i="11"/>
  <c r="AP67" i="11"/>
  <c r="AO67" i="11"/>
  <c r="AN67" i="11"/>
  <c r="AM67" i="11"/>
  <c r="AL67" i="11"/>
  <c r="AK67" i="11"/>
  <c r="AJ67" i="11"/>
  <c r="AI67" i="11"/>
  <c r="AH67" i="11"/>
  <c r="AG67" i="11"/>
  <c r="AF67" i="11"/>
  <c r="AE67" i="11"/>
  <c r="AD67" i="11"/>
  <c r="AC67" i="11"/>
  <c r="AB67" i="11"/>
  <c r="AA67" i="11"/>
  <c r="Z67" i="11"/>
  <c r="Y67" i="11"/>
  <c r="X67" i="11"/>
  <c r="W67" i="11"/>
  <c r="V67" i="11"/>
  <c r="U67" i="11"/>
  <c r="T67" i="11"/>
  <c r="S67" i="11"/>
  <c r="R67" i="11"/>
  <c r="Q67" i="11"/>
  <c r="P67" i="11"/>
  <c r="O67" i="11"/>
  <c r="N67" i="11"/>
  <c r="M67" i="11"/>
  <c r="L67" i="11"/>
  <c r="K67" i="11"/>
  <c r="J67" i="11"/>
  <c r="I67" i="11"/>
  <c r="H67" i="11"/>
  <c r="G67" i="11"/>
  <c r="F67" i="11"/>
  <c r="E67" i="11"/>
  <c r="D67" i="11"/>
  <c r="C67" i="11"/>
  <c r="B67" i="11"/>
  <c r="CF66" i="11"/>
  <c r="CE66" i="11"/>
  <c r="CD66" i="11"/>
  <c r="CC66" i="11"/>
  <c r="CB66" i="11"/>
  <c r="CA66" i="11"/>
  <c r="BZ66" i="11"/>
  <c r="BY66" i="11"/>
  <c r="BX66" i="11"/>
  <c r="BW66" i="11"/>
  <c r="BV66" i="11"/>
  <c r="BU66" i="11"/>
  <c r="BT66" i="11"/>
  <c r="BS66" i="11"/>
  <c r="BR66" i="11"/>
  <c r="BQ66" i="11"/>
  <c r="BP66" i="11"/>
  <c r="BO66" i="11"/>
  <c r="BN66" i="11"/>
  <c r="BM66" i="11"/>
  <c r="BL66" i="11"/>
  <c r="BK66" i="11"/>
  <c r="BJ66" i="11"/>
  <c r="BI66" i="11"/>
  <c r="BH66" i="11"/>
  <c r="BG66" i="11"/>
  <c r="BF66" i="11"/>
  <c r="BE66" i="11"/>
  <c r="BD66" i="11"/>
  <c r="BC66" i="11"/>
  <c r="BB66" i="11"/>
  <c r="BA66" i="11"/>
  <c r="AZ66" i="11"/>
  <c r="AY66" i="11"/>
  <c r="AX66" i="11"/>
  <c r="AW66" i="11"/>
  <c r="AV66" i="11"/>
  <c r="AU66" i="11"/>
  <c r="AT66" i="11"/>
  <c r="AS66" i="11"/>
  <c r="AR66" i="11"/>
  <c r="AQ66" i="11"/>
  <c r="AP66" i="11"/>
  <c r="AO66" i="11"/>
  <c r="AN66" i="11"/>
  <c r="AM66" i="11"/>
  <c r="AL66" i="11"/>
  <c r="AK66" i="11"/>
  <c r="AJ66" i="11"/>
  <c r="AI66" i="11"/>
  <c r="AH66" i="11"/>
  <c r="AG66" i="11"/>
  <c r="AF66" i="11"/>
  <c r="AE66" i="11"/>
  <c r="AD66" i="11"/>
  <c r="AC66" i="11"/>
  <c r="AB66" i="11"/>
  <c r="AA66" i="11"/>
  <c r="Z66" i="11"/>
  <c r="Y66" i="11"/>
  <c r="X66" i="11"/>
  <c r="W66" i="11"/>
  <c r="V66" i="11"/>
  <c r="U66" i="11"/>
  <c r="T66" i="11"/>
  <c r="S66" i="11"/>
  <c r="R66" i="11"/>
  <c r="Q66" i="11"/>
  <c r="P66" i="11"/>
  <c r="O66" i="11"/>
  <c r="N66" i="11"/>
  <c r="M66" i="11"/>
  <c r="L66" i="11"/>
  <c r="K66" i="11"/>
  <c r="J66" i="11"/>
  <c r="I66" i="11"/>
  <c r="H66" i="11"/>
  <c r="G66" i="11"/>
  <c r="F66" i="11"/>
  <c r="E66" i="11"/>
  <c r="D66" i="11"/>
  <c r="C66" i="11"/>
  <c r="B66" i="11"/>
  <c r="CF65" i="11"/>
  <c r="CE65" i="11"/>
  <c r="CD65" i="11"/>
  <c r="CC65" i="11"/>
  <c r="CB65" i="11"/>
  <c r="CA65" i="11"/>
  <c r="BZ65" i="11"/>
  <c r="BY65" i="11"/>
  <c r="BX65" i="11"/>
  <c r="BW65" i="11"/>
  <c r="BV65" i="11"/>
  <c r="BU65" i="11"/>
  <c r="BT65" i="11"/>
  <c r="BS65" i="11"/>
  <c r="BR65" i="11"/>
  <c r="BQ65" i="11"/>
  <c r="BP65" i="11"/>
  <c r="BO65" i="11"/>
  <c r="BN65" i="11"/>
  <c r="BM65" i="11"/>
  <c r="BL65" i="11"/>
  <c r="BK65" i="11"/>
  <c r="BJ65" i="11"/>
  <c r="BI65" i="11"/>
  <c r="BH65" i="11"/>
  <c r="BG65" i="11"/>
  <c r="BF65" i="11"/>
  <c r="BE65" i="11"/>
  <c r="BD65" i="11"/>
  <c r="BC65" i="11"/>
  <c r="BB65" i="11"/>
  <c r="BA65" i="11"/>
  <c r="AZ65" i="11"/>
  <c r="AY65" i="11"/>
  <c r="AX65" i="11"/>
  <c r="AW65" i="11"/>
  <c r="AV65" i="11"/>
  <c r="AU65" i="11"/>
  <c r="AT65" i="11"/>
  <c r="AS65" i="11"/>
  <c r="AR65" i="11"/>
  <c r="AQ65" i="11"/>
  <c r="AP65" i="11"/>
  <c r="AO65" i="11"/>
  <c r="AN65" i="11"/>
  <c r="AM65" i="11"/>
  <c r="AL65" i="11"/>
  <c r="AK65" i="11"/>
  <c r="AJ65" i="11"/>
  <c r="AI65" i="11"/>
  <c r="AH65" i="11"/>
  <c r="AG65" i="11"/>
  <c r="AF65" i="11"/>
  <c r="AE65" i="11"/>
  <c r="AD65" i="11"/>
  <c r="AC65" i="11"/>
  <c r="AB65" i="11"/>
  <c r="AA65" i="11"/>
  <c r="Z65" i="11"/>
  <c r="Y65" i="11"/>
  <c r="X65" i="11"/>
  <c r="W65" i="11"/>
  <c r="V65" i="11"/>
  <c r="U65" i="11"/>
  <c r="T65" i="11"/>
  <c r="S65" i="11"/>
  <c r="R65" i="11"/>
  <c r="Q65" i="11"/>
  <c r="P65" i="11"/>
  <c r="O65" i="11"/>
  <c r="N65" i="11"/>
  <c r="M65" i="11"/>
  <c r="L65" i="11"/>
  <c r="K65" i="11"/>
  <c r="J65" i="11"/>
  <c r="I65" i="11"/>
  <c r="H65" i="11"/>
  <c r="G65" i="11"/>
  <c r="F65" i="11"/>
  <c r="E65" i="11"/>
  <c r="D65" i="11"/>
  <c r="C65" i="11"/>
  <c r="B65" i="11"/>
  <c r="CF64" i="11"/>
  <c r="CE64" i="11"/>
  <c r="CD64" i="11"/>
  <c r="CC64" i="11"/>
  <c r="CB64" i="11"/>
  <c r="CA64" i="11"/>
  <c r="BZ64" i="11"/>
  <c r="BY64" i="11"/>
  <c r="BX64" i="11"/>
  <c r="BW64" i="11"/>
  <c r="BV64" i="11"/>
  <c r="BU64" i="11"/>
  <c r="BT64" i="11"/>
  <c r="BS64" i="11"/>
  <c r="BR64" i="11"/>
  <c r="BQ64" i="11"/>
  <c r="BP64" i="11"/>
  <c r="BO64" i="11"/>
  <c r="BN64" i="11"/>
  <c r="BM64" i="11"/>
  <c r="BL64" i="11"/>
  <c r="BK64" i="11"/>
  <c r="BJ64" i="11"/>
  <c r="BI64" i="11"/>
  <c r="BH64" i="11"/>
  <c r="BG64" i="11"/>
  <c r="BF64" i="11"/>
  <c r="BE64" i="11"/>
  <c r="BD64" i="11"/>
  <c r="BC64" i="11"/>
  <c r="BB64" i="11"/>
  <c r="BA64" i="11"/>
  <c r="AZ64" i="11"/>
  <c r="AY64" i="11"/>
  <c r="AX64" i="11"/>
  <c r="AW64" i="11"/>
  <c r="AV64" i="11"/>
  <c r="AU64" i="11"/>
  <c r="AT64" i="11"/>
  <c r="AS64" i="11"/>
  <c r="AR64" i="11"/>
  <c r="AQ64" i="11"/>
  <c r="AP64" i="11"/>
  <c r="AO64" i="11"/>
  <c r="AN64" i="11"/>
  <c r="AM64" i="11"/>
  <c r="AL64" i="11"/>
  <c r="AK64" i="11"/>
  <c r="AJ64" i="11"/>
  <c r="AI64" i="11"/>
  <c r="AH64" i="11"/>
  <c r="AG64" i="11"/>
  <c r="AF64" i="11"/>
  <c r="AE64" i="11"/>
  <c r="AD64" i="11"/>
  <c r="AC64" i="11"/>
  <c r="AB64" i="11"/>
  <c r="AA64" i="11"/>
  <c r="Z64" i="11"/>
  <c r="Y64" i="11"/>
  <c r="X64" i="11"/>
  <c r="W64" i="11"/>
  <c r="V64" i="11"/>
  <c r="U64" i="11"/>
  <c r="T64" i="11"/>
  <c r="S64" i="11"/>
  <c r="R64" i="11"/>
  <c r="Q64" i="11"/>
  <c r="P64" i="11"/>
  <c r="O64" i="11"/>
  <c r="N64" i="11"/>
  <c r="M64" i="11"/>
  <c r="L64" i="11"/>
  <c r="K64" i="11"/>
  <c r="J64" i="11"/>
  <c r="I64" i="11"/>
  <c r="H64" i="11"/>
  <c r="G64" i="11"/>
  <c r="F64" i="11"/>
  <c r="E64" i="11"/>
  <c r="D64" i="11"/>
  <c r="C64" i="11"/>
  <c r="B64" i="11"/>
  <c r="CF63" i="11"/>
  <c r="CE63" i="11"/>
  <c r="CD63" i="11"/>
  <c r="CC63" i="11"/>
  <c r="CB63" i="11"/>
  <c r="CA63" i="11"/>
  <c r="BZ63" i="11"/>
  <c r="BY63" i="11"/>
  <c r="BX63" i="11"/>
  <c r="BW63" i="11"/>
  <c r="BV63" i="11"/>
  <c r="BU63" i="11"/>
  <c r="BT63" i="11"/>
  <c r="BS63" i="11"/>
  <c r="BR63" i="11"/>
  <c r="BQ63" i="11"/>
  <c r="BP63" i="11"/>
  <c r="BO63" i="11"/>
  <c r="BN63" i="11"/>
  <c r="BM63" i="11"/>
  <c r="BL63" i="11"/>
  <c r="BK63" i="11"/>
  <c r="BJ63" i="11"/>
  <c r="BI63" i="11"/>
  <c r="BH63" i="11"/>
  <c r="BG63" i="11"/>
  <c r="BF63" i="11"/>
  <c r="BE63" i="11"/>
  <c r="BD63" i="11"/>
  <c r="BC63" i="11"/>
  <c r="BB63" i="11"/>
  <c r="BA63" i="11"/>
  <c r="AZ63" i="11"/>
  <c r="AY63" i="11"/>
  <c r="AX63" i="11"/>
  <c r="AW63" i="11"/>
  <c r="AV63" i="11"/>
  <c r="AU63" i="11"/>
  <c r="AT63" i="11"/>
  <c r="AS63" i="11"/>
  <c r="AR63" i="11"/>
  <c r="AQ63" i="11"/>
  <c r="AP63" i="11"/>
  <c r="AO63" i="11"/>
  <c r="AN63" i="11"/>
  <c r="AM63" i="11"/>
  <c r="AL63" i="11"/>
  <c r="AK63" i="11"/>
  <c r="AJ63" i="11"/>
  <c r="AI63" i="11"/>
  <c r="AH63" i="11"/>
  <c r="AG63" i="11"/>
  <c r="AF63" i="11"/>
  <c r="AE63" i="11"/>
  <c r="AD63" i="11"/>
  <c r="AC63" i="11"/>
  <c r="AB63" i="11"/>
  <c r="AA63" i="11"/>
  <c r="Z63" i="11"/>
  <c r="Y63" i="11"/>
  <c r="X63" i="11"/>
  <c r="W63" i="11"/>
  <c r="V63" i="11"/>
  <c r="U63" i="11"/>
  <c r="T63" i="11"/>
  <c r="S63" i="11"/>
  <c r="R63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E63" i="11"/>
  <c r="D63" i="11"/>
  <c r="C63" i="11"/>
  <c r="B63" i="11"/>
  <c r="CF62" i="11"/>
  <c r="CE62" i="11"/>
  <c r="CD62" i="11"/>
  <c r="CC62" i="11"/>
  <c r="CB62" i="11"/>
  <c r="CA62" i="11"/>
  <c r="BZ62" i="11"/>
  <c r="BY62" i="11"/>
  <c r="BX62" i="11"/>
  <c r="BW62" i="11"/>
  <c r="BV62" i="11"/>
  <c r="BU62" i="11"/>
  <c r="BT62" i="11"/>
  <c r="BS62" i="11"/>
  <c r="BR62" i="11"/>
  <c r="BQ62" i="11"/>
  <c r="BP62" i="11"/>
  <c r="BO62" i="11"/>
  <c r="BN62" i="11"/>
  <c r="BM62" i="11"/>
  <c r="BL62" i="11"/>
  <c r="BK62" i="11"/>
  <c r="BJ62" i="11"/>
  <c r="BI62" i="11"/>
  <c r="BH62" i="11"/>
  <c r="BG62" i="11"/>
  <c r="BF62" i="11"/>
  <c r="BE62" i="11"/>
  <c r="BD62" i="11"/>
  <c r="BC62" i="11"/>
  <c r="BB62" i="11"/>
  <c r="BA62" i="11"/>
  <c r="AZ62" i="11"/>
  <c r="AY62" i="11"/>
  <c r="AX62" i="11"/>
  <c r="AW62" i="11"/>
  <c r="AV62" i="11"/>
  <c r="AU62" i="11"/>
  <c r="AT62" i="11"/>
  <c r="AS62" i="11"/>
  <c r="AR62" i="11"/>
  <c r="AQ62" i="11"/>
  <c r="AP62" i="11"/>
  <c r="AO62" i="11"/>
  <c r="AN62" i="11"/>
  <c r="AM62" i="11"/>
  <c r="AL62" i="11"/>
  <c r="AK62" i="11"/>
  <c r="AJ62" i="11"/>
  <c r="AI62" i="11"/>
  <c r="AH62" i="11"/>
  <c r="AG62" i="11"/>
  <c r="AF62" i="11"/>
  <c r="AE62" i="11"/>
  <c r="AD62" i="11"/>
  <c r="AC62" i="11"/>
  <c r="AB62" i="11"/>
  <c r="AA62" i="11"/>
  <c r="Z62" i="11"/>
  <c r="Y62" i="11"/>
  <c r="X62" i="11"/>
  <c r="W62" i="11"/>
  <c r="V62" i="11"/>
  <c r="U62" i="11"/>
  <c r="T62" i="11"/>
  <c r="S62" i="11"/>
  <c r="R62" i="11"/>
  <c r="Q62" i="11"/>
  <c r="P62" i="11"/>
  <c r="O62" i="11"/>
  <c r="N62" i="11"/>
  <c r="M62" i="11"/>
  <c r="L62" i="11"/>
  <c r="K62" i="11"/>
  <c r="J62" i="11"/>
  <c r="I62" i="11"/>
  <c r="H62" i="11"/>
  <c r="G62" i="11"/>
  <c r="F62" i="11"/>
  <c r="E62" i="11"/>
  <c r="D62" i="11"/>
  <c r="C62" i="11"/>
  <c r="B62" i="11"/>
  <c r="CF61" i="11"/>
  <c r="CE61" i="11"/>
  <c r="CD61" i="11"/>
  <c r="CC61" i="11"/>
  <c r="CB61" i="11"/>
  <c r="CA61" i="11"/>
  <c r="BZ61" i="11"/>
  <c r="BY61" i="11"/>
  <c r="BX61" i="11"/>
  <c r="BW61" i="11"/>
  <c r="BV61" i="11"/>
  <c r="BU61" i="11"/>
  <c r="BT61" i="11"/>
  <c r="BS61" i="11"/>
  <c r="BR61" i="11"/>
  <c r="BQ61" i="11"/>
  <c r="BP61" i="11"/>
  <c r="BO61" i="11"/>
  <c r="BN61" i="11"/>
  <c r="BM61" i="11"/>
  <c r="BL61" i="11"/>
  <c r="BK61" i="11"/>
  <c r="BJ61" i="11"/>
  <c r="BI61" i="11"/>
  <c r="BH61" i="11"/>
  <c r="BG61" i="11"/>
  <c r="BF61" i="11"/>
  <c r="BE61" i="11"/>
  <c r="BD61" i="11"/>
  <c r="BC61" i="11"/>
  <c r="BB61" i="11"/>
  <c r="BA61" i="11"/>
  <c r="AZ61" i="11"/>
  <c r="AY61" i="11"/>
  <c r="AX61" i="11"/>
  <c r="AW61" i="11"/>
  <c r="AV61" i="11"/>
  <c r="AU61" i="11"/>
  <c r="AT61" i="11"/>
  <c r="AS61" i="11"/>
  <c r="AR61" i="11"/>
  <c r="AQ61" i="11"/>
  <c r="AP61" i="11"/>
  <c r="AO61" i="11"/>
  <c r="AN61" i="11"/>
  <c r="AM61" i="11"/>
  <c r="AL61" i="11"/>
  <c r="AK61" i="11"/>
  <c r="AJ61" i="11"/>
  <c r="AI61" i="11"/>
  <c r="AH61" i="11"/>
  <c r="AG61" i="11"/>
  <c r="AF61" i="11"/>
  <c r="AE61" i="11"/>
  <c r="AD61" i="11"/>
  <c r="AC61" i="11"/>
  <c r="AB61" i="11"/>
  <c r="AA61" i="11"/>
  <c r="Z61" i="11"/>
  <c r="Y61" i="11"/>
  <c r="X61" i="11"/>
  <c r="W61" i="11"/>
  <c r="V61" i="11"/>
  <c r="U61" i="11"/>
  <c r="T61" i="11"/>
  <c r="S61" i="11"/>
  <c r="R61" i="11"/>
  <c r="Q61" i="11"/>
  <c r="P61" i="11"/>
  <c r="O61" i="11"/>
  <c r="N61" i="11"/>
  <c r="M61" i="11"/>
  <c r="L61" i="11"/>
  <c r="K61" i="11"/>
  <c r="J61" i="11"/>
  <c r="I61" i="11"/>
  <c r="H61" i="11"/>
  <c r="G61" i="11"/>
  <c r="F61" i="11"/>
  <c r="E61" i="11"/>
  <c r="D61" i="11"/>
  <c r="C61" i="11"/>
  <c r="B61" i="11"/>
  <c r="CF60" i="11"/>
  <c r="CE60" i="11"/>
  <c r="CD60" i="11"/>
  <c r="CC60" i="11"/>
  <c r="CB60" i="11"/>
  <c r="CA60" i="11"/>
  <c r="BZ60" i="11"/>
  <c r="BY60" i="11"/>
  <c r="BX60" i="11"/>
  <c r="BW60" i="11"/>
  <c r="BV60" i="11"/>
  <c r="BU60" i="11"/>
  <c r="BT60" i="11"/>
  <c r="BS60" i="11"/>
  <c r="BR60" i="11"/>
  <c r="BQ60" i="11"/>
  <c r="BP60" i="11"/>
  <c r="BO60" i="11"/>
  <c r="BN60" i="11"/>
  <c r="BM60" i="11"/>
  <c r="BL60" i="11"/>
  <c r="BK60" i="11"/>
  <c r="BJ60" i="11"/>
  <c r="BI60" i="11"/>
  <c r="BH60" i="11"/>
  <c r="BG60" i="11"/>
  <c r="BF60" i="11"/>
  <c r="BE60" i="11"/>
  <c r="BD60" i="11"/>
  <c r="BC60" i="11"/>
  <c r="BB60" i="11"/>
  <c r="BA60" i="11"/>
  <c r="AZ60" i="11"/>
  <c r="AY60" i="11"/>
  <c r="AX60" i="11"/>
  <c r="AW60" i="11"/>
  <c r="AV60" i="11"/>
  <c r="AU60" i="11"/>
  <c r="AT60" i="11"/>
  <c r="AS60" i="11"/>
  <c r="AR60" i="11"/>
  <c r="AQ60" i="11"/>
  <c r="AP60" i="11"/>
  <c r="AO60" i="11"/>
  <c r="AN60" i="11"/>
  <c r="AM60" i="11"/>
  <c r="AL60" i="11"/>
  <c r="AK60" i="11"/>
  <c r="AJ60" i="11"/>
  <c r="AI60" i="11"/>
  <c r="AH60" i="11"/>
  <c r="AG60" i="11"/>
  <c r="AF60" i="11"/>
  <c r="AE60" i="11"/>
  <c r="AD60" i="11"/>
  <c r="AC60" i="11"/>
  <c r="AB60" i="11"/>
  <c r="AA60" i="11"/>
  <c r="Z60" i="11"/>
  <c r="Y60" i="11"/>
  <c r="X60" i="11"/>
  <c r="W60" i="11"/>
  <c r="V60" i="11"/>
  <c r="U60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E60" i="11"/>
  <c r="D60" i="11"/>
  <c r="C60" i="11"/>
  <c r="B60" i="11"/>
  <c r="CF59" i="11"/>
  <c r="CE59" i="11"/>
  <c r="CD59" i="11"/>
  <c r="CC59" i="11"/>
  <c r="CB59" i="11"/>
  <c r="CA59" i="11"/>
  <c r="BZ59" i="11"/>
  <c r="BY59" i="11"/>
  <c r="BX59" i="11"/>
  <c r="BW59" i="11"/>
  <c r="BV59" i="11"/>
  <c r="BU59" i="11"/>
  <c r="BT59" i="11"/>
  <c r="BS59" i="11"/>
  <c r="BR59" i="11"/>
  <c r="BQ59" i="11"/>
  <c r="BP59" i="11"/>
  <c r="BO59" i="11"/>
  <c r="BN59" i="11"/>
  <c r="BM59" i="11"/>
  <c r="BL59" i="11"/>
  <c r="BK59" i="11"/>
  <c r="BJ59" i="11"/>
  <c r="BI59" i="11"/>
  <c r="BH59" i="11"/>
  <c r="BG59" i="11"/>
  <c r="BF59" i="11"/>
  <c r="BE59" i="11"/>
  <c r="BD59" i="11"/>
  <c r="BC59" i="11"/>
  <c r="BB59" i="11"/>
  <c r="BA59" i="11"/>
  <c r="AZ59" i="11"/>
  <c r="AY59" i="11"/>
  <c r="AX59" i="11"/>
  <c r="AW59" i="11"/>
  <c r="AV59" i="11"/>
  <c r="AU59" i="11"/>
  <c r="AT59" i="11"/>
  <c r="AS59" i="11"/>
  <c r="AR59" i="11"/>
  <c r="AQ59" i="11"/>
  <c r="AP59" i="11"/>
  <c r="AO59" i="11"/>
  <c r="AN59" i="11"/>
  <c r="AM59" i="11"/>
  <c r="AL59" i="11"/>
  <c r="AK59" i="11"/>
  <c r="AJ59" i="11"/>
  <c r="AI59" i="11"/>
  <c r="AH59" i="11"/>
  <c r="AG59" i="11"/>
  <c r="AF59" i="11"/>
  <c r="AE59" i="11"/>
  <c r="AD59" i="11"/>
  <c r="AC59" i="11"/>
  <c r="AB59" i="11"/>
  <c r="AA59" i="11"/>
  <c r="Z59" i="11"/>
  <c r="Y59" i="11"/>
  <c r="X59" i="11"/>
  <c r="W59" i="11"/>
  <c r="V59" i="11"/>
  <c r="U59" i="11"/>
  <c r="T59" i="11"/>
  <c r="S59" i="11"/>
  <c r="R59" i="11"/>
  <c r="Q59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D59" i="11"/>
  <c r="C59" i="11"/>
  <c r="B59" i="11"/>
  <c r="CF58" i="11"/>
  <c r="CE58" i="11"/>
  <c r="CD58" i="11"/>
  <c r="CC58" i="11"/>
  <c r="CB58" i="11"/>
  <c r="CA58" i="11"/>
  <c r="BZ58" i="11"/>
  <c r="BY58" i="11"/>
  <c r="BX58" i="11"/>
  <c r="BW58" i="11"/>
  <c r="BV58" i="11"/>
  <c r="BU58" i="11"/>
  <c r="BT58" i="11"/>
  <c r="BS58" i="11"/>
  <c r="BR58" i="11"/>
  <c r="BQ58" i="11"/>
  <c r="BP58" i="11"/>
  <c r="BO58" i="11"/>
  <c r="BN58" i="11"/>
  <c r="BM58" i="11"/>
  <c r="BL58" i="11"/>
  <c r="BK58" i="11"/>
  <c r="BJ58" i="11"/>
  <c r="BI58" i="11"/>
  <c r="BH58" i="11"/>
  <c r="BG58" i="11"/>
  <c r="BF58" i="11"/>
  <c r="BE58" i="11"/>
  <c r="BD58" i="11"/>
  <c r="BC58" i="11"/>
  <c r="BB58" i="11"/>
  <c r="BA58" i="11"/>
  <c r="AZ58" i="11"/>
  <c r="AY58" i="11"/>
  <c r="AX58" i="11"/>
  <c r="AW58" i="11"/>
  <c r="AV58" i="11"/>
  <c r="AU58" i="11"/>
  <c r="AT58" i="11"/>
  <c r="AS58" i="11"/>
  <c r="AR58" i="11"/>
  <c r="AQ58" i="11"/>
  <c r="AP58" i="11"/>
  <c r="AO58" i="11"/>
  <c r="AN58" i="11"/>
  <c r="AM58" i="11"/>
  <c r="AL58" i="11"/>
  <c r="AK58" i="11"/>
  <c r="AJ58" i="11"/>
  <c r="AI58" i="11"/>
  <c r="AH58" i="11"/>
  <c r="AG58" i="11"/>
  <c r="AF58" i="11"/>
  <c r="AE58" i="11"/>
  <c r="AD58" i="11"/>
  <c r="AC58" i="11"/>
  <c r="AB58" i="11"/>
  <c r="AA58" i="11"/>
  <c r="Z58" i="11"/>
  <c r="Y58" i="11"/>
  <c r="X58" i="11"/>
  <c r="W58" i="11"/>
  <c r="V58" i="11"/>
  <c r="U58" i="11"/>
  <c r="T58" i="11"/>
  <c r="S58" i="11"/>
  <c r="R58" i="11"/>
  <c r="Q58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D58" i="11"/>
  <c r="C58" i="11"/>
  <c r="B58" i="11"/>
  <c r="CF57" i="11"/>
  <c r="CE57" i="11"/>
  <c r="CD57" i="11"/>
  <c r="CC57" i="11"/>
  <c r="CB57" i="11"/>
  <c r="CA57" i="11"/>
  <c r="BZ57" i="11"/>
  <c r="BY57" i="11"/>
  <c r="BX57" i="11"/>
  <c r="BW57" i="11"/>
  <c r="BV57" i="11"/>
  <c r="BU57" i="11"/>
  <c r="BT57" i="11"/>
  <c r="BS57" i="11"/>
  <c r="BR57" i="11"/>
  <c r="BQ57" i="11"/>
  <c r="BP57" i="11"/>
  <c r="BO57" i="11"/>
  <c r="BN57" i="11"/>
  <c r="BM57" i="11"/>
  <c r="BL57" i="11"/>
  <c r="BK57" i="11"/>
  <c r="BJ57" i="11"/>
  <c r="BI57" i="11"/>
  <c r="BH57" i="11"/>
  <c r="BG57" i="11"/>
  <c r="BF57" i="11"/>
  <c r="BE57" i="11"/>
  <c r="BD57" i="11"/>
  <c r="BC57" i="11"/>
  <c r="BB57" i="11"/>
  <c r="BA57" i="11"/>
  <c r="AZ57" i="11"/>
  <c r="AY57" i="11"/>
  <c r="AX57" i="11"/>
  <c r="AW57" i="11"/>
  <c r="AV57" i="11"/>
  <c r="AU57" i="11"/>
  <c r="AT57" i="11"/>
  <c r="AS57" i="11"/>
  <c r="AR57" i="11"/>
  <c r="AQ57" i="11"/>
  <c r="AP57" i="11"/>
  <c r="AO57" i="11"/>
  <c r="AN57" i="11"/>
  <c r="AM57" i="11"/>
  <c r="AL57" i="11"/>
  <c r="AK57" i="11"/>
  <c r="AJ57" i="11"/>
  <c r="AI57" i="11"/>
  <c r="AH57" i="11"/>
  <c r="AG57" i="11"/>
  <c r="AF57" i="11"/>
  <c r="AE57" i="11"/>
  <c r="AD57" i="11"/>
  <c r="AC57" i="11"/>
  <c r="AB57" i="11"/>
  <c r="AA57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C57" i="11"/>
  <c r="B57" i="11"/>
  <c r="CF56" i="11"/>
  <c r="CE56" i="11"/>
  <c r="CD56" i="11"/>
  <c r="CC56" i="11"/>
  <c r="CB56" i="11"/>
  <c r="CA56" i="11"/>
  <c r="BZ56" i="11"/>
  <c r="BY56" i="11"/>
  <c r="BX56" i="11"/>
  <c r="BW56" i="11"/>
  <c r="BV56" i="11"/>
  <c r="BU56" i="11"/>
  <c r="BT56" i="11"/>
  <c r="BS56" i="11"/>
  <c r="BR56" i="11"/>
  <c r="BQ56" i="11"/>
  <c r="BP56" i="11"/>
  <c r="BO56" i="11"/>
  <c r="BN56" i="11"/>
  <c r="BM56" i="11"/>
  <c r="BL56" i="11"/>
  <c r="BK56" i="11"/>
  <c r="BJ56" i="11"/>
  <c r="BI56" i="11"/>
  <c r="BH56" i="11"/>
  <c r="BG56" i="11"/>
  <c r="BF56" i="11"/>
  <c r="BE56" i="11"/>
  <c r="BD56" i="11"/>
  <c r="BC56" i="11"/>
  <c r="BB56" i="11"/>
  <c r="BA56" i="11"/>
  <c r="AZ56" i="11"/>
  <c r="AY56" i="11"/>
  <c r="AX56" i="11"/>
  <c r="AW56" i="11"/>
  <c r="AV56" i="11"/>
  <c r="AU56" i="11"/>
  <c r="AT56" i="11"/>
  <c r="AS56" i="11"/>
  <c r="AR56" i="11"/>
  <c r="AQ56" i="11"/>
  <c r="AP56" i="11"/>
  <c r="AO56" i="11"/>
  <c r="AN56" i="11"/>
  <c r="AM56" i="11"/>
  <c r="AL56" i="11"/>
  <c r="AK56" i="11"/>
  <c r="AJ56" i="11"/>
  <c r="AI56" i="11"/>
  <c r="AH56" i="11"/>
  <c r="AG56" i="11"/>
  <c r="AF56" i="11"/>
  <c r="AE56" i="11"/>
  <c r="AD56" i="11"/>
  <c r="AC56" i="11"/>
  <c r="AB56" i="11"/>
  <c r="AA56" i="11"/>
  <c r="Z56" i="11"/>
  <c r="Y56" i="11"/>
  <c r="X56" i="11"/>
  <c r="W56" i="11"/>
  <c r="V56" i="11"/>
  <c r="U56" i="11"/>
  <c r="T56" i="11"/>
  <c r="S56" i="11"/>
  <c r="R56" i="11"/>
  <c r="Q56" i="11"/>
  <c r="P56" i="11"/>
  <c r="O56" i="11"/>
  <c r="N56" i="11"/>
  <c r="M56" i="11"/>
  <c r="L56" i="11"/>
  <c r="K56" i="11"/>
  <c r="J56" i="11"/>
  <c r="I56" i="11"/>
  <c r="H56" i="11"/>
  <c r="G56" i="11"/>
  <c r="F56" i="11"/>
  <c r="E56" i="11"/>
  <c r="D56" i="11"/>
  <c r="C56" i="11"/>
  <c r="B56" i="11"/>
  <c r="CF55" i="11"/>
  <c r="CE55" i="11"/>
  <c r="CD55" i="11"/>
  <c r="CC55" i="11"/>
  <c r="CB55" i="11"/>
  <c r="CA55" i="11"/>
  <c r="BZ55" i="11"/>
  <c r="BY55" i="11"/>
  <c r="BX55" i="11"/>
  <c r="BW55" i="11"/>
  <c r="BV55" i="11"/>
  <c r="BU55" i="11"/>
  <c r="BT55" i="11"/>
  <c r="BS55" i="11"/>
  <c r="BR55" i="11"/>
  <c r="BQ55" i="11"/>
  <c r="BP55" i="11"/>
  <c r="BO55" i="11"/>
  <c r="BN55" i="11"/>
  <c r="BM55" i="11"/>
  <c r="BL55" i="11"/>
  <c r="BK55" i="11"/>
  <c r="BJ55" i="11"/>
  <c r="BI55" i="11"/>
  <c r="BH55" i="11"/>
  <c r="BG55" i="11"/>
  <c r="BF55" i="11"/>
  <c r="BE55" i="11"/>
  <c r="BD55" i="11"/>
  <c r="BC55" i="11"/>
  <c r="BB55" i="11"/>
  <c r="BA55" i="11"/>
  <c r="AZ55" i="11"/>
  <c r="AY55" i="11"/>
  <c r="AX55" i="11"/>
  <c r="AW55" i="11"/>
  <c r="AV55" i="11"/>
  <c r="AU55" i="11"/>
  <c r="AT55" i="11"/>
  <c r="AS55" i="11"/>
  <c r="AR55" i="11"/>
  <c r="AQ55" i="11"/>
  <c r="AP55" i="11"/>
  <c r="AO55" i="11"/>
  <c r="AN55" i="11"/>
  <c r="AM55" i="11"/>
  <c r="AL55" i="11"/>
  <c r="AK55" i="11"/>
  <c r="AJ55" i="11"/>
  <c r="AI55" i="11"/>
  <c r="AH55" i="11"/>
  <c r="AG55" i="11"/>
  <c r="AF55" i="11"/>
  <c r="AE55" i="11"/>
  <c r="AD55" i="11"/>
  <c r="AC55" i="11"/>
  <c r="AB55" i="11"/>
  <c r="AA55" i="11"/>
  <c r="Z55" i="11"/>
  <c r="Y55" i="11"/>
  <c r="X55" i="11"/>
  <c r="W55" i="11"/>
  <c r="V55" i="11"/>
  <c r="U55" i="11"/>
  <c r="T55" i="11"/>
  <c r="S55" i="11"/>
  <c r="R55" i="11"/>
  <c r="Q55" i="11"/>
  <c r="P55" i="11"/>
  <c r="O55" i="11"/>
  <c r="N55" i="11"/>
  <c r="M55" i="11"/>
  <c r="L55" i="11"/>
  <c r="K55" i="11"/>
  <c r="J55" i="11"/>
  <c r="I55" i="11"/>
  <c r="H55" i="11"/>
  <c r="G55" i="11"/>
  <c r="F55" i="11"/>
  <c r="E55" i="11"/>
  <c r="D55" i="11"/>
  <c r="C55" i="11"/>
  <c r="B55" i="11"/>
  <c r="CF54" i="11"/>
  <c r="CE54" i="11"/>
  <c r="CD54" i="11"/>
  <c r="CC54" i="11"/>
  <c r="CB54" i="11"/>
  <c r="CA54" i="11"/>
  <c r="BZ54" i="11"/>
  <c r="BY54" i="11"/>
  <c r="BX54" i="11"/>
  <c r="BW54" i="11"/>
  <c r="BV54" i="11"/>
  <c r="BU54" i="11"/>
  <c r="BT54" i="11"/>
  <c r="BS54" i="11"/>
  <c r="BR54" i="11"/>
  <c r="BQ54" i="11"/>
  <c r="BP54" i="11"/>
  <c r="BO54" i="11"/>
  <c r="BN54" i="11"/>
  <c r="BM54" i="11"/>
  <c r="BL54" i="11"/>
  <c r="BK54" i="11"/>
  <c r="BJ54" i="11"/>
  <c r="BI54" i="11"/>
  <c r="BH54" i="11"/>
  <c r="BG54" i="11"/>
  <c r="BF54" i="11"/>
  <c r="BE54" i="11"/>
  <c r="BD54" i="11"/>
  <c r="BC54" i="11"/>
  <c r="BB54" i="11"/>
  <c r="BA54" i="11"/>
  <c r="AZ54" i="11"/>
  <c r="AY54" i="11"/>
  <c r="AX54" i="11"/>
  <c r="AW54" i="11"/>
  <c r="AV54" i="11"/>
  <c r="AU54" i="11"/>
  <c r="AT54" i="11"/>
  <c r="AS54" i="11"/>
  <c r="AR54" i="11"/>
  <c r="AQ54" i="11"/>
  <c r="AP54" i="11"/>
  <c r="AO54" i="11"/>
  <c r="AN54" i="11"/>
  <c r="AM54" i="11"/>
  <c r="AL54" i="11"/>
  <c r="AK54" i="11"/>
  <c r="AJ54" i="11"/>
  <c r="AI54" i="11"/>
  <c r="AH54" i="11"/>
  <c r="AG54" i="11"/>
  <c r="AF54" i="11"/>
  <c r="AE54" i="11"/>
  <c r="AD54" i="11"/>
  <c r="AC54" i="11"/>
  <c r="AB54" i="11"/>
  <c r="AA54" i="11"/>
  <c r="Z54" i="11"/>
  <c r="Y54" i="11"/>
  <c r="X54" i="11"/>
  <c r="W54" i="11"/>
  <c r="V54" i="11"/>
  <c r="U54" i="11"/>
  <c r="T54" i="11"/>
  <c r="S54" i="11"/>
  <c r="R54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C54" i="11"/>
  <c r="B54" i="11"/>
  <c r="CF53" i="11"/>
  <c r="CE53" i="11"/>
  <c r="CD53" i="11"/>
  <c r="CC53" i="11"/>
  <c r="CB53" i="11"/>
  <c r="CA53" i="11"/>
  <c r="BZ53" i="11"/>
  <c r="BY53" i="11"/>
  <c r="BX53" i="11"/>
  <c r="BW53" i="11"/>
  <c r="BV53" i="11"/>
  <c r="BU53" i="11"/>
  <c r="BT53" i="11"/>
  <c r="BS53" i="11"/>
  <c r="BR53" i="11"/>
  <c r="BQ53" i="11"/>
  <c r="BP53" i="11"/>
  <c r="BO53" i="11"/>
  <c r="BN53" i="11"/>
  <c r="BM53" i="11"/>
  <c r="BL53" i="11"/>
  <c r="BK53" i="11"/>
  <c r="BJ53" i="11"/>
  <c r="BI53" i="11"/>
  <c r="BH53" i="11"/>
  <c r="BG53" i="11"/>
  <c r="BF53" i="11"/>
  <c r="BE53" i="11"/>
  <c r="BD53" i="11"/>
  <c r="BC53" i="11"/>
  <c r="BB53" i="11"/>
  <c r="BA53" i="11"/>
  <c r="AZ53" i="11"/>
  <c r="AY53" i="11"/>
  <c r="AX53" i="11"/>
  <c r="AW53" i="11"/>
  <c r="AV53" i="11"/>
  <c r="AU53" i="11"/>
  <c r="AT53" i="11"/>
  <c r="AS53" i="11"/>
  <c r="AR53" i="11"/>
  <c r="AQ53" i="11"/>
  <c r="AP53" i="11"/>
  <c r="AO53" i="11"/>
  <c r="AN53" i="11"/>
  <c r="AM53" i="11"/>
  <c r="AL53" i="11"/>
  <c r="AK53" i="11"/>
  <c r="AJ53" i="11"/>
  <c r="AI53" i="11"/>
  <c r="AH53" i="11"/>
  <c r="AG53" i="11"/>
  <c r="AF53" i="11"/>
  <c r="AE53" i="11"/>
  <c r="AD53" i="11"/>
  <c r="AC53" i="11"/>
  <c r="AB53" i="11"/>
  <c r="AA53" i="11"/>
  <c r="Z53" i="11"/>
  <c r="Y53" i="11"/>
  <c r="X53" i="11"/>
  <c r="W53" i="11"/>
  <c r="V53" i="11"/>
  <c r="U53" i="11"/>
  <c r="T53" i="11"/>
  <c r="S53" i="11"/>
  <c r="R53" i="11"/>
  <c r="Q53" i="11"/>
  <c r="P53" i="11"/>
  <c r="O53" i="11"/>
  <c r="N53" i="11"/>
  <c r="M53" i="11"/>
  <c r="L53" i="11"/>
  <c r="K53" i="11"/>
  <c r="J53" i="11"/>
  <c r="I53" i="11"/>
  <c r="H53" i="11"/>
  <c r="G53" i="11"/>
  <c r="F53" i="11"/>
  <c r="E53" i="11"/>
  <c r="D53" i="11"/>
  <c r="C53" i="11"/>
  <c r="B53" i="11"/>
  <c r="CF52" i="11"/>
  <c r="CE52" i="11"/>
  <c r="CD52" i="11"/>
  <c r="CC52" i="11"/>
  <c r="CB52" i="11"/>
  <c r="CA52" i="11"/>
  <c r="BZ52" i="11"/>
  <c r="BY52" i="11"/>
  <c r="BX52" i="11"/>
  <c r="BW52" i="11"/>
  <c r="BV52" i="11"/>
  <c r="BU52" i="11"/>
  <c r="BT52" i="11"/>
  <c r="BS52" i="11"/>
  <c r="BR52" i="11"/>
  <c r="BQ52" i="11"/>
  <c r="BP52" i="11"/>
  <c r="BO52" i="11"/>
  <c r="BN52" i="11"/>
  <c r="BM52" i="11"/>
  <c r="BL52" i="11"/>
  <c r="BK52" i="11"/>
  <c r="BJ52" i="11"/>
  <c r="BI52" i="11"/>
  <c r="BH52" i="11"/>
  <c r="BG52" i="11"/>
  <c r="BF52" i="11"/>
  <c r="BE52" i="11"/>
  <c r="BD52" i="11"/>
  <c r="BC52" i="11"/>
  <c r="BB52" i="11"/>
  <c r="BA52" i="11"/>
  <c r="AZ52" i="11"/>
  <c r="AY52" i="11"/>
  <c r="AX52" i="11"/>
  <c r="AW52" i="11"/>
  <c r="AV52" i="11"/>
  <c r="AU52" i="11"/>
  <c r="AT52" i="11"/>
  <c r="AS52" i="11"/>
  <c r="AR52" i="11"/>
  <c r="AQ52" i="11"/>
  <c r="AP52" i="11"/>
  <c r="AO52" i="11"/>
  <c r="AN52" i="11"/>
  <c r="AM52" i="11"/>
  <c r="AL52" i="11"/>
  <c r="AK52" i="11"/>
  <c r="AJ52" i="11"/>
  <c r="AI52" i="11"/>
  <c r="AH52" i="11"/>
  <c r="AG52" i="11"/>
  <c r="AF52" i="11"/>
  <c r="AE52" i="11"/>
  <c r="AD52" i="11"/>
  <c r="AC52" i="11"/>
  <c r="AB52" i="11"/>
  <c r="AA52" i="11"/>
  <c r="Z52" i="11"/>
  <c r="Y52" i="11"/>
  <c r="X52" i="11"/>
  <c r="W52" i="11"/>
  <c r="V52" i="11"/>
  <c r="U52" i="11"/>
  <c r="T52" i="11"/>
  <c r="S52" i="11"/>
  <c r="R52" i="11"/>
  <c r="Q52" i="11"/>
  <c r="P52" i="11"/>
  <c r="O52" i="11"/>
  <c r="N52" i="11"/>
  <c r="M52" i="11"/>
  <c r="L52" i="11"/>
  <c r="K52" i="11"/>
  <c r="J52" i="11"/>
  <c r="I52" i="11"/>
  <c r="H52" i="11"/>
  <c r="G52" i="11"/>
  <c r="F52" i="11"/>
  <c r="E52" i="11"/>
  <c r="D52" i="11"/>
  <c r="C52" i="11"/>
  <c r="B52" i="11"/>
  <c r="CF51" i="11"/>
  <c r="CE51" i="11"/>
  <c r="CD51" i="11"/>
  <c r="CC51" i="11"/>
  <c r="CB51" i="11"/>
  <c r="CA51" i="11"/>
  <c r="BZ51" i="11"/>
  <c r="BY51" i="11"/>
  <c r="BX51" i="11"/>
  <c r="BW51" i="11"/>
  <c r="BV51" i="11"/>
  <c r="BU51" i="11"/>
  <c r="BT51" i="11"/>
  <c r="BS51" i="11"/>
  <c r="BR51" i="11"/>
  <c r="BQ51" i="11"/>
  <c r="BP51" i="11"/>
  <c r="BO51" i="11"/>
  <c r="BN51" i="11"/>
  <c r="BM51" i="11"/>
  <c r="BL51" i="11"/>
  <c r="BK51" i="11"/>
  <c r="BJ51" i="11"/>
  <c r="BI51" i="11"/>
  <c r="BH51" i="11"/>
  <c r="BG51" i="11"/>
  <c r="BF51" i="11"/>
  <c r="BE51" i="11"/>
  <c r="BD51" i="11"/>
  <c r="BC51" i="11"/>
  <c r="BB51" i="11"/>
  <c r="BA51" i="11"/>
  <c r="AZ51" i="11"/>
  <c r="AY51" i="11"/>
  <c r="AX51" i="11"/>
  <c r="AW51" i="11"/>
  <c r="AV51" i="11"/>
  <c r="AU51" i="11"/>
  <c r="AT51" i="11"/>
  <c r="AS51" i="11"/>
  <c r="AR51" i="11"/>
  <c r="AQ51" i="11"/>
  <c r="AP51" i="11"/>
  <c r="AO51" i="11"/>
  <c r="AN51" i="11"/>
  <c r="AM51" i="11"/>
  <c r="AL51" i="11"/>
  <c r="AK51" i="11"/>
  <c r="AJ51" i="11"/>
  <c r="AI51" i="11"/>
  <c r="AH51" i="11"/>
  <c r="AG51" i="11"/>
  <c r="AF51" i="11"/>
  <c r="AE51" i="11"/>
  <c r="AD51" i="11"/>
  <c r="AC51" i="11"/>
  <c r="AB51" i="11"/>
  <c r="AA51" i="11"/>
  <c r="Z51" i="11"/>
  <c r="Y51" i="11"/>
  <c r="X51" i="11"/>
  <c r="W51" i="11"/>
  <c r="V51" i="11"/>
  <c r="U51" i="11"/>
  <c r="T51" i="11"/>
  <c r="S51" i="11"/>
  <c r="R51" i="11"/>
  <c r="Q51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D51" i="11"/>
  <c r="C51" i="11"/>
  <c r="B51" i="11"/>
  <c r="CF50" i="11"/>
  <c r="CE50" i="11"/>
  <c r="CD50" i="11"/>
  <c r="CC50" i="11"/>
  <c r="CB50" i="11"/>
  <c r="CA50" i="11"/>
  <c r="BZ50" i="11"/>
  <c r="BY50" i="11"/>
  <c r="BX50" i="11"/>
  <c r="BW50" i="11"/>
  <c r="BV50" i="11"/>
  <c r="BU50" i="11"/>
  <c r="BT50" i="11"/>
  <c r="BS50" i="11"/>
  <c r="BR50" i="11"/>
  <c r="BQ50" i="11"/>
  <c r="BP50" i="11"/>
  <c r="BO50" i="11"/>
  <c r="BN50" i="11"/>
  <c r="BM50" i="11"/>
  <c r="BL50" i="11"/>
  <c r="BK50" i="11"/>
  <c r="BJ50" i="11"/>
  <c r="BI50" i="11"/>
  <c r="BH50" i="11"/>
  <c r="BG50" i="11"/>
  <c r="BF50" i="11"/>
  <c r="BE50" i="11"/>
  <c r="BD50" i="11"/>
  <c r="BC50" i="11"/>
  <c r="BB50" i="11"/>
  <c r="BA50" i="11"/>
  <c r="AZ50" i="11"/>
  <c r="AY50" i="11"/>
  <c r="AX50" i="11"/>
  <c r="AW50" i="11"/>
  <c r="AV50" i="11"/>
  <c r="AU50" i="11"/>
  <c r="AT50" i="11"/>
  <c r="AS50" i="11"/>
  <c r="AR50" i="11"/>
  <c r="AQ50" i="11"/>
  <c r="AP50" i="11"/>
  <c r="AO50" i="11"/>
  <c r="AN50" i="11"/>
  <c r="AM50" i="11"/>
  <c r="AL50" i="11"/>
  <c r="AK50" i="11"/>
  <c r="AJ50" i="11"/>
  <c r="AI50" i="11"/>
  <c r="AH50" i="11"/>
  <c r="AG50" i="11"/>
  <c r="AF50" i="11"/>
  <c r="AE50" i="11"/>
  <c r="AD50" i="11"/>
  <c r="AC50" i="11"/>
  <c r="AB50" i="11"/>
  <c r="AA50" i="11"/>
  <c r="Z50" i="11"/>
  <c r="Y50" i="11"/>
  <c r="X50" i="11"/>
  <c r="W50" i="11"/>
  <c r="V50" i="11"/>
  <c r="U50" i="11"/>
  <c r="T50" i="11"/>
  <c r="S50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D50" i="11"/>
  <c r="C50" i="11"/>
  <c r="B50" i="11"/>
  <c r="CF49" i="11"/>
  <c r="CE49" i="11"/>
  <c r="CD49" i="11"/>
  <c r="CC49" i="11"/>
  <c r="CB49" i="11"/>
  <c r="CA49" i="11"/>
  <c r="BZ49" i="11"/>
  <c r="BY49" i="11"/>
  <c r="BX49" i="11"/>
  <c r="BW49" i="11"/>
  <c r="BV49" i="11"/>
  <c r="BU49" i="11"/>
  <c r="BT49" i="11"/>
  <c r="BS49" i="11"/>
  <c r="BR49" i="11"/>
  <c r="BQ49" i="11"/>
  <c r="BP49" i="11"/>
  <c r="BO49" i="11"/>
  <c r="BN49" i="11"/>
  <c r="BM49" i="11"/>
  <c r="BL49" i="11"/>
  <c r="BK49" i="11"/>
  <c r="BJ49" i="11"/>
  <c r="BI49" i="11"/>
  <c r="BH49" i="11"/>
  <c r="BG49" i="11"/>
  <c r="BF49" i="11"/>
  <c r="BE49" i="11"/>
  <c r="BD49" i="11"/>
  <c r="BC49" i="11"/>
  <c r="BB49" i="11"/>
  <c r="BA49" i="11"/>
  <c r="AZ49" i="11"/>
  <c r="AY49" i="11"/>
  <c r="AX49" i="11"/>
  <c r="AW49" i="11"/>
  <c r="AV49" i="11"/>
  <c r="AU49" i="11"/>
  <c r="AT49" i="11"/>
  <c r="AS49" i="11"/>
  <c r="AR49" i="11"/>
  <c r="AQ49" i="11"/>
  <c r="AP49" i="11"/>
  <c r="AO49" i="11"/>
  <c r="AN49" i="11"/>
  <c r="AM49" i="11"/>
  <c r="AL49" i="11"/>
  <c r="AK49" i="11"/>
  <c r="AJ49" i="11"/>
  <c r="AI49" i="11"/>
  <c r="AH49" i="11"/>
  <c r="AG49" i="11"/>
  <c r="AF49" i="11"/>
  <c r="AE49" i="11"/>
  <c r="AD49" i="11"/>
  <c r="AC49" i="11"/>
  <c r="AB49" i="11"/>
  <c r="AA49" i="11"/>
  <c r="Z49" i="11"/>
  <c r="Y49" i="11"/>
  <c r="X49" i="11"/>
  <c r="W49" i="11"/>
  <c r="V49" i="11"/>
  <c r="U49" i="11"/>
  <c r="T49" i="11"/>
  <c r="S49" i="11"/>
  <c r="R49" i="11"/>
  <c r="Q49" i="11"/>
  <c r="P49" i="11"/>
  <c r="O49" i="11"/>
  <c r="N49" i="11"/>
  <c r="M49" i="11"/>
  <c r="L49" i="11"/>
  <c r="K49" i="11"/>
  <c r="J49" i="11"/>
  <c r="I49" i="11"/>
  <c r="H49" i="11"/>
  <c r="G49" i="11"/>
  <c r="F49" i="11"/>
  <c r="E49" i="11"/>
  <c r="D49" i="11"/>
  <c r="C49" i="11"/>
  <c r="B49" i="11"/>
  <c r="CF48" i="11"/>
  <c r="CE48" i="11"/>
  <c r="CD48" i="11"/>
  <c r="CC48" i="11"/>
  <c r="CB48" i="11"/>
  <c r="CA48" i="11"/>
  <c r="BZ48" i="11"/>
  <c r="BY48" i="11"/>
  <c r="BX48" i="11"/>
  <c r="BW48" i="11"/>
  <c r="BV48" i="11"/>
  <c r="BU48" i="11"/>
  <c r="BT48" i="11"/>
  <c r="BS48" i="11"/>
  <c r="BR48" i="11"/>
  <c r="BQ48" i="11"/>
  <c r="BP48" i="11"/>
  <c r="BO48" i="11"/>
  <c r="BN48" i="11"/>
  <c r="BM48" i="11"/>
  <c r="BL48" i="11"/>
  <c r="BK48" i="11"/>
  <c r="BJ48" i="11"/>
  <c r="BI48" i="11"/>
  <c r="BH48" i="11"/>
  <c r="BG48" i="11"/>
  <c r="BF48" i="11"/>
  <c r="BE48" i="11"/>
  <c r="BD48" i="11"/>
  <c r="BC48" i="11"/>
  <c r="BB48" i="11"/>
  <c r="BA48" i="11"/>
  <c r="AZ48" i="11"/>
  <c r="AY48" i="11"/>
  <c r="AX48" i="11"/>
  <c r="AW48" i="11"/>
  <c r="AV48" i="11"/>
  <c r="AU48" i="11"/>
  <c r="AT48" i="11"/>
  <c r="AS48" i="11"/>
  <c r="AR48" i="11"/>
  <c r="AQ48" i="11"/>
  <c r="AP48" i="11"/>
  <c r="AO48" i="11"/>
  <c r="AN48" i="11"/>
  <c r="AM48" i="11"/>
  <c r="AL48" i="11"/>
  <c r="AK48" i="11"/>
  <c r="AJ48" i="11"/>
  <c r="AI48" i="11"/>
  <c r="AH48" i="11"/>
  <c r="AG48" i="11"/>
  <c r="AF48" i="11"/>
  <c r="AE48" i="11"/>
  <c r="AD48" i="11"/>
  <c r="AC48" i="11"/>
  <c r="AB48" i="11"/>
  <c r="AA48" i="11"/>
  <c r="Z48" i="11"/>
  <c r="Y48" i="11"/>
  <c r="X48" i="11"/>
  <c r="W48" i="11"/>
  <c r="V48" i="11"/>
  <c r="U48" i="11"/>
  <c r="T48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C48" i="11"/>
  <c r="B48" i="11"/>
  <c r="CF47" i="11"/>
  <c r="CE47" i="11"/>
  <c r="CD47" i="11"/>
  <c r="CC47" i="11"/>
  <c r="CB47" i="11"/>
  <c r="CA47" i="11"/>
  <c r="BZ47" i="11"/>
  <c r="BY47" i="11"/>
  <c r="BX47" i="11"/>
  <c r="BW47" i="11"/>
  <c r="BV47" i="11"/>
  <c r="BU47" i="11"/>
  <c r="BT47" i="11"/>
  <c r="BS47" i="11"/>
  <c r="BR47" i="11"/>
  <c r="BQ47" i="11"/>
  <c r="BP47" i="11"/>
  <c r="BO47" i="11"/>
  <c r="BN47" i="11"/>
  <c r="BM47" i="11"/>
  <c r="BL47" i="11"/>
  <c r="BK47" i="11"/>
  <c r="BJ47" i="11"/>
  <c r="BI47" i="11"/>
  <c r="BH47" i="11"/>
  <c r="BG47" i="11"/>
  <c r="BF47" i="11"/>
  <c r="BE47" i="11"/>
  <c r="BD47" i="11"/>
  <c r="BC47" i="11"/>
  <c r="BB47" i="11"/>
  <c r="BA47" i="11"/>
  <c r="AZ47" i="11"/>
  <c r="AY47" i="11"/>
  <c r="AX47" i="11"/>
  <c r="AW47" i="11"/>
  <c r="AV47" i="11"/>
  <c r="AU47" i="11"/>
  <c r="AT47" i="11"/>
  <c r="AS47" i="11"/>
  <c r="AR47" i="11"/>
  <c r="AQ47" i="11"/>
  <c r="AP47" i="11"/>
  <c r="AO47" i="11"/>
  <c r="AN47" i="11"/>
  <c r="AM47" i="11"/>
  <c r="AL47" i="11"/>
  <c r="AK47" i="11"/>
  <c r="AJ47" i="11"/>
  <c r="AI47" i="11"/>
  <c r="AH47" i="11"/>
  <c r="AG47" i="11"/>
  <c r="AF47" i="11"/>
  <c r="AE47" i="11"/>
  <c r="AD47" i="11"/>
  <c r="AC47" i="11"/>
  <c r="AB47" i="11"/>
  <c r="AA47" i="11"/>
  <c r="Z47" i="11"/>
  <c r="Y47" i="11"/>
  <c r="X47" i="11"/>
  <c r="W47" i="11"/>
  <c r="V47" i="11"/>
  <c r="U47" i="11"/>
  <c r="T47" i="11"/>
  <c r="S47" i="11"/>
  <c r="R47" i="11"/>
  <c r="Q47" i="11"/>
  <c r="P47" i="11"/>
  <c r="O47" i="11"/>
  <c r="N47" i="11"/>
  <c r="M47" i="11"/>
  <c r="L47" i="11"/>
  <c r="K47" i="11"/>
  <c r="J47" i="11"/>
  <c r="I47" i="11"/>
  <c r="H47" i="11"/>
  <c r="G47" i="11"/>
  <c r="F47" i="11"/>
  <c r="E47" i="11"/>
  <c r="D47" i="11"/>
  <c r="C47" i="11"/>
  <c r="B47" i="11"/>
  <c r="CF46" i="11"/>
  <c r="CE46" i="11"/>
  <c r="CD46" i="11"/>
  <c r="CC46" i="11"/>
  <c r="CB46" i="11"/>
  <c r="CA46" i="11"/>
  <c r="BZ46" i="11"/>
  <c r="BY46" i="11"/>
  <c r="BX46" i="11"/>
  <c r="BW46" i="11"/>
  <c r="BV46" i="11"/>
  <c r="BU46" i="11"/>
  <c r="BT46" i="11"/>
  <c r="BS46" i="11"/>
  <c r="BR46" i="11"/>
  <c r="BQ46" i="11"/>
  <c r="BP46" i="11"/>
  <c r="BO46" i="11"/>
  <c r="BN46" i="11"/>
  <c r="BM46" i="11"/>
  <c r="BL46" i="11"/>
  <c r="BK46" i="11"/>
  <c r="BJ46" i="11"/>
  <c r="BI46" i="11"/>
  <c r="BH46" i="11"/>
  <c r="BG46" i="11"/>
  <c r="BF46" i="11"/>
  <c r="BE46" i="11"/>
  <c r="BD46" i="11"/>
  <c r="BC46" i="11"/>
  <c r="BB46" i="11"/>
  <c r="BA46" i="11"/>
  <c r="AZ46" i="11"/>
  <c r="AY46" i="11"/>
  <c r="AX46" i="11"/>
  <c r="AW46" i="11"/>
  <c r="AV46" i="11"/>
  <c r="AU46" i="11"/>
  <c r="AT46" i="11"/>
  <c r="AS46" i="11"/>
  <c r="AR46" i="11"/>
  <c r="AQ46" i="11"/>
  <c r="AP46" i="11"/>
  <c r="AO46" i="11"/>
  <c r="AN46" i="11"/>
  <c r="AM46" i="11"/>
  <c r="AL46" i="11"/>
  <c r="AK46" i="11"/>
  <c r="AJ46" i="11"/>
  <c r="AI46" i="11"/>
  <c r="AH46" i="11"/>
  <c r="AG46" i="11"/>
  <c r="AF46" i="11"/>
  <c r="AE46" i="11"/>
  <c r="AD46" i="11"/>
  <c r="AC46" i="11"/>
  <c r="AB46" i="11"/>
  <c r="AA46" i="11"/>
  <c r="Z46" i="11"/>
  <c r="Y46" i="11"/>
  <c r="X46" i="11"/>
  <c r="W46" i="11"/>
  <c r="V46" i="11"/>
  <c r="U46" i="11"/>
  <c r="T46" i="11"/>
  <c r="S46" i="11"/>
  <c r="R46" i="11"/>
  <c r="Q46" i="11"/>
  <c r="P46" i="11"/>
  <c r="O46" i="11"/>
  <c r="N46" i="11"/>
  <c r="M46" i="11"/>
  <c r="L46" i="11"/>
  <c r="K46" i="11"/>
  <c r="J46" i="11"/>
  <c r="I46" i="11"/>
  <c r="H46" i="11"/>
  <c r="G46" i="11"/>
  <c r="F46" i="11"/>
  <c r="E46" i="11"/>
  <c r="D46" i="11"/>
  <c r="C46" i="11"/>
  <c r="B46" i="11"/>
  <c r="CF45" i="11"/>
  <c r="CE45" i="11"/>
  <c r="CD45" i="11"/>
  <c r="CC45" i="11"/>
  <c r="CB45" i="11"/>
  <c r="CA45" i="11"/>
  <c r="BZ45" i="11"/>
  <c r="BY45" i="11"/>
  <c r="BX45" i="11"/>
  <c r="BW45" i="11"/>
  <c r="BV45" i="11"/>
  <c r="BU45" i="11"/>
  <c r="BT45" i="11"/>
  <c r="BS45" i="11"/>
  <c r="BR45" i="11"/>
  <c r="BQ45" i="11"/>
  <c r="BP45" i="11"/>
  <c r="BO45" i="11"/>
  <c r="BN45" i="11"/>
  <c r="BM45" i="11"/>
  <c r="BL45" i="11"/>
  <c r="BK45" i="11"/>
  <c r="BJ45" i="11"/>
  <c r="BI45" i="11"/>
  <c r="BH45" i="11"/>
  <c r="BG45" i="11"/>
  <c r="BF45" i="11"/>
  <c r="BE45" i="11"/>
  <c r="BD45" i="11"/>
  <c r="BC45" i="11"/>
  <c r="BB45" i="11"/>
  <c r="BA45" i="11"/>
  <c r="AZ45" i="11"/>
  <c r="AY45" i="11"/>
  <c r="AX45" i="11"/>
  <c r="AW45" i="11"/>
  <c r="AV45" i="11"/>
  <c r="AU45" i="11"/>
  <c r="AT45" i="11"/>
  <c r="AS45" i="11"/>
  <c r="AR45" i="11"/>
  <c r="AQ45" i="11"/>
  <c r="AP45" i="11"/>
  <c r="AO45" i="11"/>
  <c r="AN45" i="11"/>
  <c r="AM45" i="11"/>
  <c r="AL45" i="11"/>
  <c r="AK45" i="11"/>
  <c r="AJ45" i="11"/>
  <c r="AI45" i="11"/>
  <c r="AH45" i="11"/>
  <c r="AG45" i="11"/>
  <c r="AF45" i="11"/>
  <c r="AE45" i="11"/>
  <c r="AD45" i="11"/>
  <c r="AC45" i="11"/>
  <c r="AB45" i="11"/>
  <c r="AA45" i="11"/>
  <c r="Z45" i="11"/>
  <c r="Y45" i="11"/>
  <c r="X45" i="11"/>
  <c r="W45" i="11"/>
  <c r="V45" i="11"/>
  <c r="U45" i="11"/>
  <c r="T45" i="11"/>
  <c r="S45" i="11"/>
  <c r="R45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B45" i="11"/>
  <c r="CF44" i="11"/>
  <c r="CE44" i="11"/>
  <c r="CD44" i="11"/>
  <c r="CC44" i="11"/>
  <c r="CB44" i="11"/>
  <c r="CA44" i="11"/>
  <c r="BZ44" i="11"/>
  <c r="BY44" i="11"/>
  <c r="BX44" i="11"/>
  <c r="BW44" i="11"/>
  <c r="BV44" i="11"/>
  <c r="BU44" i="11"/>
  <c r="BT44" i="11"/>
  <c r="BS44" i="11"/>
  <c r="BR44" i="11"/>
  <c r="BQ44" i="11"/>
  <c r="BP44" i="11"/>
  <c r="BO44" i="11"/>
  <c r="BN44" i="11"/>
  <c r="BM44" i="11"/>
  <c r="BL44" i="11"/>
  <c r="BK44" i="11"/>
  <c r="BJ44" i="11"/>
  <c r="BI44" i="11"/>
  <c r="BH44" i="11"/>
  <c r="BG44" i="11"/>
  <c r="BF44" i="11"/>
  <c r="BE44" i="11"/>
  <c r="BD44" i="11"/>
  <c r="BC44" i="11"/>
  <c r="BB44" i="11"/>
  <c r="BA44" i="11"/>
  <c r="AZ44" i="11"/>
  <c r="AY44" i="11"/>
  <c r="AX44" i="11"/>
  <c r="AW44" i="11"/>
  <c r="AV44" i="11"/>
  <c r="AU44" i="11"/>
  <c r="AT44" i="11"/>
  <c r="AS44" i="11"/>
  <c r="AR44" i="11"/>
  <c r="AQ44" i="11"/>
  <c r="AP44" i="11"/>
  <c r="AO44" i="11"/>
  <c r="AN44" i="11"/>
  <c r="AM44" i="11"/>
  <c r="AL44" i="11"/>
  <c r="AK44" i="11"/>
  <c r="AJ44" i="11"/>
  <c r="AI44" i="11"/>
  <c r="AH44" i="11"/>
  <c r="AG44" i="11"/>
  <c r="AF44" i="11"/>
  <c r="AE44" i="11"/>
  <c r="AD44" i="11"/>
  <c r="AC44" i="11"/>
  <c r="AB44" i="11"/>
  <c r="AA44" i="11"/>
  <c r="Z44" i="11"/>
  <c r="Y44" i="11"/>
  <c r="X44" i="11"/>
  <c r="W44" i="11"/>
  <c r="V44" i="11"/>
  <c r="U44" i="11"/>
  <c r="T44" i="11"/>
  <c r="S44" i="11"/>
  <c r="R44" i="11"/>
  <c r="Q44" i="11"/>
  <c r="P44" i="11"/>
  <c r="O44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B44" i="11"/>
  <c r="CF43" i="11"/>
  <c r="CE43" i="11"/>
  <c r="CD43" i="11"/>
  <c r="CC43" i="11"/>
  <c r="CB43" i="11"/>
  <c r="CA43" i="11"/>
  <c r="BZ43" i="11"/>
  <c r="BY43" i="11"/>
  <c r="BX43" i="11"/>
  <c r="BW43" i="11"/>
  <c r="BV43" i="11"/>
  <c r="BU43" i="11"/>
  <c r="BT43" i="11"/>
  <c r="BS43" i="11"/>
  <c r="BR43" i="11"/>
  <c r="BQ43" i="11"/>
  <c r="BP43" i="11"/>
  <c r="BO43" i="11"/>
  <c r="BN43" i="11"/>
  <c r="BM43" i="11"/>
  <c r="BL43" i="11"/>
  <c r="BK43" i="11"/>
  <c r="BJ43" i="11"/>
  <c r="BI43" i="11"/>
  <c r="BH43" i="11"/>
  <c r="BG43" i="11"/>
  <c r="BF43" i="11"/>
  <c r="BE43" i="11"/>
  <c r="BD43" i="11"/>
  <c r="BC43" i="11"/>
  <c r="BB43" i="11"/>
  <c r="BA43" i="11"/>
  <c r="AZ43" i="11"/>
  <c r="AY43" i="11"/>
  <c r="AX43" i="11"/>
  <c r="AW43" i="11"/>
  <c r="AV43" i="11"/>
  <c r="AU43" i="11"/>
  <c r="AT43" i="11"/>
  <c r="AS43" i="11"/>
  <c r="AR43" i="11"/>
  <c r="AQ43" i="11"/>
  <c r="AP43" i="11"/>
  <c r="AO43" i="11"/>
  <c r="AN43" i="11"/>
  <c r="AM43" i="11"/>
  <c r="AL43" i="11"/>
  <c r="AK43" i="11"/>
  <c r="AJ43" i="11"/>
  <c r="AI43" i="11"/>
  <c r="AH43" i="11"/>
  <c r="AG43" i="11"/>
  <c r="AF43" i="11"/>
  <c r="AE43" i="11"/>
  <c r="AD43" i="11"/>
  <c r="AC43" i="11"/>
  <c r="AB43" i="11"/>
  <c r="AA43" i="11"/>
  <c r="Z43" i="11"/>
  <c r="Y43" i="11"/>
  <c r="X43" i="11"/>
  <c r="W43" i="11"/>
  <c r="V43" i="11"/>
  <c r="U43" i="11"/>
  <c r="T43" i="11"/>
  <c r="S43" i="11"/>
  <c r="R43" i="11"/>
  <c r="Q43" i="11"/>
  <c r="P43" i="11"/>
  <c r="O43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B43" i="11"/>
  <c r="CF42" i="11"/>
  <c r="CE42" i="11"/>
  <c r="CD42" i="11"/>
  <c r="CC42" i="11"/>
  <c r="CB42" i="11"/>
  <c r="CA42" i="11"/>
  <c r="BZ42" i="11"/>
  <c r="BY42" i="11"/>
  <c r="BX42" i="11"/>
  <c r="BW42" i="11"/>
  <c r="BV42" i="11"/>
  <c r="BU42" i="11"/>
  <c r="BT42" i="11"/>
  <c r="BS42" i="11"/>
  <c r="BR42" i="11"/>
  <c r="BQ42" i="11"/>
  <c r="BP42" i="11"/>
  <c r="BO42" i="11"/>
  <c r="BN42" i="11"/>
  <c r="BM42" i="11"/>
  <c r="BL42" i="11"/>
  <c r="BK42" i="11"/>
  <c r="BJ42" i="11"/>
  <c r="BI42" i="11"/>
  <c r="BH42" i="11"/>
  <c r="BG42" i="11"/>
  <c r="BF42" i="11"/>
  <c r="BE42" i="11"/>
  <c r="BD42" i="11"/>
  <c r="BC42" i="11"/>
  <c r="BB42" i="11"/>
  <c r="BA42" i="11"/>
  <c r="AZ42" i="11"/>
  <c r="AY42" i="11"/>
  <c r="AX42" i="11"/>
  <c r="AW42" i="11"/>
  <c r="AV42" i="11"/>
  <c r="AU42" i="11"/>
  <c r="AT42" i="11"/>
  <c r="AS42" i="11"/>
  <c r="AR42" i="11"/>
  <c r="AQ42" i="11"/>
  <c r="AP42" i="11"/>
  <c r="AO42" i="11"/>
  <c r="AN42" i="11"/>
  <c r="AM42" i="11"/>
  <c r="AL42" i="11"/>
  <c r="AK42" i="11"/>
  <c r="AJ42" i="11"/>
  <c r="AI42" i="11"/>
  <c r="AH42" i="11"/>
  <c r="AG42" i="11"/>
  <c r="AF42" i="11"/>
  <c r="AE42" i="11"/>
  <c r="AD42" i="11"/>
  <c r="AC42" i="11"/>
  <c r="AB42" i="11"/>
  <c r="AA42" i="11"/>
  <c r="Z42" i="11"/>
  <c r="Y42" i="11"/>
  <c r="X42" i="11"/>
  <c r="W42" i="11"/>
  <c r="V42" i="11"/>
  <c r="U42" i="11"/>
  <c r="T42" i="11"/>
  <c r="S42" i="11"/>
  <c r="R42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B42" i="11"/>
  <c r="CF41" i="11"/>
  <c r="CE41" i="11"/>
  <c r="CD41" i="11"/>
  <c r="CC41" i="11"/>
  <c r="CB41" i="11"/>
  <c r="CA41" i="11"/>
  <c r="BZ41" i="11"/>
  <c r="BY41" i="11"/>
  <c r="BX41" i="11"/>
  <c r="BW41" i="11"/>
  <c r="BV41" i="11"/>
  <c r="BU41" i="11"/>
  <c r="BT41" i="11"/>
  <c r="BS41" i="11"/>
  <c r="BR41" i="11"/>
  <c r="BQ41" i="11"/>
  <c r="BP41" i="11"/>
  <c r="BO41" i="11"/>
  <c r="BN41" i="11"/>
  <c r="BM41" i="11"/>
  <c r="BL41" i="11"/>
  <c r="BK41" i="11"/>
  <c r="BJ41" i="11"/>
  <c r="BI41" i="11"/>
  <c r="BH41" i="11"/>
  <c r="BG41" i="11"/>
  <c r="BF41" i="11"/>
  <c r="BE41" i="11"/>
  <c r="BD41" i="11"/>
  <c r="BC41" i="11"/>
  <c r="BB41" i="11"/>
  <c r="BA41" i="11"/>
  <c r="AZ41" i="11"/>
  <c r="AY41" i="11"/>
  <c r="AX41" i="11"/>
  <c r="AW41" i="11"/>
  <c r="AV41" i="11"/>
  <c r="AU41" i="11"/>
  <c r="AT41" i="11"/>
  <c r="AS41" i="11"/>
  <c r="AR41" i="11"/>
  <c r="AQ41" i="11"/>
  <c r="AP41" i="11"/>
  <c r="AO41" i="11"/>
  <c r="AN41" i="11"/>
  <c r="AM41" i="11"/>
  <c r="AL41" i="11"/>
  <c r="AK41" i="11"/>
  <c r="AJ41" i="11"/>
  <c r="AI41" i="11"/>
  <c r="AH41" i="11"/>
  <c r="AG41" i="11"/>
  <c r="AF41" i="11"/>
  <c r="AE41" i="11"/>
  <c r="AD41" i="11"/>
  <c r="AC41" i="11"/>
  <c r="AB41" i="11"/>
  <c r="AA41" i="11"/>
  <c r="Z41" i="11"/>
  <c r="Y41" i="11"/>
  <c r="X41" i="11"/>
  <c r="W41" i="11"/>
  <c r="V41" i="11"/>
  <c r="U41" i="11"/>
  <c r="T41" i="11"/>
  <c r="S41" i="11"/>
  <c r="R41" i="11"/>
  <c r="Q41" i="11"/>
  <c r="P41" i="11"/>
  <c r="O41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B41" i="11"/>
  <c r="CF40" i="11"/>
  <c r="CE40" i="11"/>
  <c r="CD40" i="11"/>
  <c r="CC40" i="11"/>
  <c r="CB40" i="11"/>
  <c r="CA40" i="11"/>
  <c r="BZ40" i="11"/>
  <c r="BY40" i="11"/>
  <c r="BX40" i="11"/>
  <c r="BW40" i="11"/>
  <c r="BV40" i="11"/>
  <c r="BU40" i="11"/>
  <c r="BT40" i="11"/>
  <c r="BS40" i="11"/>
  <c r="BR40" i="11"/>
  <c r="BQ40" i="11"/>
  <c r="BP40" i="11"/>
  <c r="BO40" i="11"/>
  <c r="BN40" i="11"/>
  <c r="BM40" i="11"/>
  <c r="BL40" i="11"/>
  <c r="BK40" i="11"/>
  <c r="BJ40" i="11"/>
  <c r="BI40" i="11"/>
  <c r="BH40" i="11"/>
  <c r="BG40" i="11"/>
  <c r="BF40" i="11"/>
  <c r="BE40" i="11"/>
  <c r="BD40" i="11"/>
  <c r="BC40" i="11"/>
  <c r="BB40" i="11"/>
  <c r="BA40" i="11"/>
  <c r="AZ40" i="11"/>
  <c r="AY40" i="11"/>
  <c r="AX40" i="11"/>
  <c r="AW40" i="11"/>
  <c r="AV40" i="11"/>
  <c r="AU40" i="11"/>
  <c r="AT40" i="11"/>
  <c r="AS40" i="11"/>
  <c r="AR40" i="11"/>
  <c r="AQ40" i="11"/>
  <c r="AP40" i="11"/>
  <c r="AO40" i="11"/>
  <c r="AN40" i="11"/>
  <c r="AM40" i="11"/>
  <c r="AL40" i="11"/>
  <c r="AK40" i="11"/>
  <c r="AJ40" i="11"/>
  <c r="AI40" i="11"/>
  <c r="AH40" i="11"/>
  <c r="AG40" i="11"/>
  <c r="AF40" i="11"/>
  <c r="AE40" i="11"/>
  <c r="AD40" i="11"/>
  <c r="AC40" i="11"/>
  <c r="AB40" i="11"/>
  <c r="AA40" i="11"/>
  <c r="Z40" i="11"/>
  <c r="Y40" i="11"/>
  <c r="X40" i="11"/>
  <c r="W40" i="11"/>
  <c r="V40" i="11"/>
  <c r="U40" i="11"/>
  <c r="T40" i="11"/>
  <c r="S40" i="11"/>
  <c r="R40" i="11"/>
  <c r="Q40" i="11"/>
  <c r="P40" i="11"/>
  <c r="O40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B40" i="11"/>
  <c r="CF39" i="11"/>
  <c r="CE39" i="11"/>
  <c r="CD39" i="11"/>
  <c r="CC39" i="11"/>
  <c r="CB39" i="11"/>
  <c r="CA39" i="11"/>
  <c r="BZ39" i="11"/>
  <c r="BY39" i="11"/>
  <c r="BX39" i="11"/>
  <c r="BW39" i="11"/>
  <c r="BV39" i="11"/>
  <c r="BU39" i="11"/>
  <c r="BT39" i="11"/>
  <c r="BS39" i="11"/>
  <c r="BR39" i="11"/>
  <c r="BQ39" i="11"/>
  <c r="BP39" i="11"/>
  <c r="BO39" i="11"/>
  <c r="BN39" i="11"/>
  <c r="BM39" i="11"/>
  <c r="BL39" i="11"/>
  <c r="BK39" i="11"/>
  <c r="BJ39" i="11"/>
  <c r="BI39" i="11"/>
  <c r="BH39" i="11"/>
  <c r="BG39" i="11"/>
  <c r="BF39" i="11"/>
  <c r="BE39" i="11"/>
  <c r="BD39" i="11"/>
  <c r="BC39" i="11"/>
  <c r="BB39" i="11"/>
  <c r="BA39" i="11"/>
  <c r="AZ39" i="11"/>
  <c r="AY39" i="11"/>
  <c r="AX39" i="11"/>
  <c r="AW39" i="11"/>
  <c r="AV39" i="11"/>
  <c r="AU39" i="11"/>
  <c r="AT39" i="11"/>
  <c r="AS39" i="11"/>
  <c r="AR39" i="11"/>
  <c r="AQ39" i="11"/>
  <c r="AP39" i="11"/>
  <c r="AO39" i="11"/>
  <c r="AN39" i="11"/>
  <c r="AM39" i="11"/>
  <c r="AL39" i="11"/>
  <c r="AK39" i="11"/>
  <c r="AJ39" i="11"/>
  <c r="AI39" i="11"/>
  <c r="AH39" i="11"/>
  <c r="AG39" i="11"/>
  <c r="AF39" i="11"/>
  <c r="AE39" i="11"/>
  <c r="AD39" i="11"/>
  <c r="AC39" i="11"/>
  <c r="AB39" i="11"/>
  <c r="AA39" i="11"/>
  <c r="Z39" i="11"/>
  <c r="Y39" i="11"/>
  <c r="X39" i="11"/>
  <c r="W39" i="11"/>
  <c r="V39" i="11"/>
  <c r="U39" i="11"/>
  <c r="T39" i="11"/>
  <c r="S39" i="11"/>
  <c r="R39" i="11"/>
  <c r="Q39" i="11"/>
  <c r="P39" i="11"/>
  <c r="O39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B39" i="11"/>
  <c r="CF38" i="11"/>
  <c r="CE38" i="11"/>
  <c r="CD38" i="11"/>
  <c r="CC38" i="11"/>
  <c r="CB38" i="11"/>
  <c r="CA38" i="11"/>
  <c r="BZ38" i="11"/>
  <c r="BY38" i="11"/>
  <c r="BX38" i="11"/>
  <c r="BW38" i="11"/>
  <c r="BV38" i="11"/>
  <c r="BU38" i="11"/>
  <c r="BT38" i="11"/>
  <c r="BS38" i="11"/>
  <c r="BR38" i="11"/>
  <c r="BQ38" i="11"/>
  <c r="BP38" i="11"/>
  <c r="BO38" i="11"/>
  <c r="BN38" i="11"/>
  <c r="BM38" i="11"/>
  <c r="BL38" i="11"/>
  <c r="BK38" i="11"/>
  <c r="BJ38" i="11"/>
  <c r="BI38" i="11"/>
  <c r="BH38" i="11"/>
  <c r="BG38" i="11"/>
  <c r="BF38" i="11"/>
  <c r="BE38" i="11"/>
  <c r="BD38" i="11"/>
  <c r="BC38" i="11"/>
  <c r="BB38" i="11"/>
  <c r="BA38" i="11"/>
  <c r="AZ38" i="11"/>
  <c r="AY38" i="11"/>
  <c r="AX38" i="11"/>
  <c r="AW38" i="11"/>
  <c r="AV38" i="11"/>
  <c r="AU38" i="11"/>
  <c r="AT38" i="11"/>
  <c r="AS38" i="11"/>
  <c r="AR38" i="11"/>
  <c r="AQ38" i="11"/>
  <c r="AP38" i="11"/>
  <c r="AO38" i="11"/>
  <c r="AN38" i="11"/>
  <c r="AM38" i="11"/>
  <c r="AL38" i="11"/>
  <c r="AK38" i="11"/>
  <c r="AJ38" i="11"/>
  <c r="AI38" i="11"/>
  <c r="AH38" i="11"/>
  <c r="AG38" i="11"/>
  <c r="AF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R38" i="11"/>
  <c r="Q38" i="11"/>
  <c r="P38" i="11"/>
  <c r="O38" i="11"/>
  <c r="N38" i="11"/>
  <c r="M38" i="11"/>
  <c r="L38" i="11"/>
  <c r="K38" i="11"/>
  <c r="J38" i="11"/>
  <c r="I38" i="11"/>
  <c r="H38" i="11"/>
  <c r="G38" i="11"/>
  <c r="F38" i="11"/>
  <c r="E38" i="11"/>
  <c r="D38" i="11"/>
  <c r="C38" i="11"/>
  <c r="B38" i="11"/>
  <c r="CF37" i="11"/>
  <c r="CE37" i="11"/>
  <c r="CD37" i="11"/>
  <c r="CC37" i="11"/>
  <c r="CB37" i="11"/>
  <c r="CA37" i="11"/>
  <c r="BZ37" i="11"/>
  <c r="BY37" i="11"/>
  <c r="BX37" i="11"/>
  <c r="BW37" i="11"/>
  <c r="BV37" i="11"/>
  <c r="BU37" i="11"/>
  <c r="BT37" i="11"/>
  <c r="BS37" i="11"/>
  <c r="BR37" i="11"/>
  <c r="BQ37" i="11"/>
  <c r="BP37" i="11"/>
  <c r="BO37" i="11"/>
  <c r="BN37" i="11"/>
  <c r="BM37" i="11"/>
  <c r="BL37" i="11"/>
  <c r="BK37" i="11"/>
  <c r="BJ37" i="11"/>
  <c r="BI37" i="11"/>
  <c r="BH37" i="11"/>
  <c r="BG37" i="11"/>
  <c r="BF37" i="11"/>
  <c r="BE37" i="11"/>
  <c r="BD37" i="11"/>
  <c r="BC37" i="11"/>
  <c r="BB37" i="11"/>
  <c r="BA37" i="11"/>
  <c r="AZ37" i="11"/>
  <c r="AY37" i="11"/>
  <c r="AX37" i="11"/>
  <c r="AW37" i="11"/>
  <c r="AV37" i="11"/>
  <c r="AU37" i="11"/>
  <c r="AT37" i="11"/>
  <c r="AS37" i="11"/>
  <c r="AR37" i="11"/>
  <c r="AQ37" i="11"/>
  <c r="AP37" i="11"/>
  <c r="AO37" i="11"/>
  <c r="AN37" i="11"/>
  <c r="AM37" i="11"/>
  <c r="AL37" i="11"/>
  <c r="AK37" i="11"/>
  <c r="AJ37" i="11"/>
  <c r="AI37" i="11"/>
  <c r="AH37" i="11"/>
  <c r="AG37" i="11"/>
  <c r="AF37" i="11"/>
  <c r="AE37" i="11"/>
  <c r="AD37" i="11"/>
  <c r="AC37" i="11"/>
  <c r="AB37" i="11"/>
  <c r="AA37" i="11"/>
  <c r="Z37" i="11"/>
  <c r="Y37" i="11"/>
  <c r="X37" i="11"/>
  <c r="W37" i="11"/>
  <c r="V37" i="11"/>
  <c r="U37" i="11"/>
  <c r="T37" i="11"/>
  <c r="S37" i="11"/>
  <c r="R37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B37" i="11"/>
  <c r="CF36" i="11"/>
  <c r="CE36" i="11"/>
  <c r="CD36" i="11"/>
  <c r="CC36" i="11"/>
  <c r="CB36" i="11"/>
  <c r="CA36" i="11"/>
  <c r="BZ36" i="11"/>
  <c r="BY36" i="11"/>
  <c r="BX36" i="11"/>
  <c r="BW36" i="11"/>
  <c r="BV36" i="11"/>
  <c r="BU36" i="11"/>
  <c r="BT36" i="11"/>
  <c r="BS36" i="11"/>
  <c r="BR36" i="11"/>
  <c r="BQ36" i="11"/>
  <c r="BP36" i="11"/>
  <c r="BO36" i="11"/>
  <c r="BN36" i="11"/>
  <c r="BM36" i="11"/>
  <c r="BL36" i="11"/>
  <c r="BK36" i="11"/>
  <c r="BJ36" i="11"/>
  <c r="BI36" i="11"/>
  <c r="BH36" i="11"/>
  <c r="BG36" i="11"/>
  <c r="BF36" i="11"/>
  <c r="BE36" i="11"/>
  <c r="BD36" i="11"/>
  <c r="BC36" i="11"/>
  <c r="BB36" i="11"/>
  <c r="BA36" i="11"/>
  <c r="AZ36" i="11"/>
  <c r="AY36" i="11"/>
  <c r="AX36" i="11"/>
  <c r="AW36" i="11"/>
  <c r="AV36" i="11"/>
  <c r="AU36" i="11"/>
  <c r="AT36" i="11"/>
  <c r="AS36" i="11"/>
  <c r="AR36" i="11"/>
  <c r="AQ36" i="11"/>
  <c r="AP36" i="11"/>
  <c r="AO36" i="11"/>
  <c r="AN36" i="11"/>
  <c r="AM36" i="11"/>
  <c r="AL36" i="11"/>
  <c r="AK36" i="11"/>
  <c r="AJ36" i="11"/>
  <c r="AI36" i="11"/>
  <c r="AH36" i="11"/>
  <c r="AG36" i="11"/>
  <c r="AF36" i="11"/>
  <c r="AE36" i="11"/>
  <c r="AD36" i="11"/>
  <c r="AC36" i="11"/>
  <c r="AB36" i="11"/>
  <c r="AA36" i="11"/>
  <c r="Z36" i="11"/>
  <c r="Y36" i="11"/>
  <c r="X36" i="11"/>
  <c r="W36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B36" i="11"/>
  <c r="CF35" i="11"/>
  <c r="CE35" i="11"/>
  <c r="CD35" i="11"/>
  <c r="CC35" i="11"/>
  <c r="CB35" i="11"/>
  <c r="CA35" i="11"/>
  <c r="BZ35" i="11"/>
  <c r="BY35" i="11"/>
  <c r="BX35" i="11"/>
  <c r="BW35" i="11"/>
  <c r="BV35" i="11"/>
  <c r="BU35" i="11"/>
  <c r="BT35" i="11"/>
  <c r="BS35" i="11"/>
  <c r="BR35" i="11"/>
  <c r="BQ35" i="11"/>
  <c r="BP35" i="11"/>
  <c r="BO35" i="11"/>
  <c r="BN35" i="11"/>
  <c r="BM35" i="11"/>
  <c r="BL35" i="11"/>
  <c r="BK35" i="11"/>
  <c r="BJ35" i="11"/>
  <c r="BI35" i="11"/>
  <c r="BH35" i="11"/>
  <c r="BG35" i="11"/>
  <c r="BF35" i="11"/>
  <c r="BE35" i="11"/>
  <c r="BD35" i="11"/>
  <c r="BC35" i="11"/>
  <c r="BB35" i="11"/>
  <c r="BA35" i="11"/>
  <c r="AZ35" i="11"/>
  <c r="AY35" i="11"/>
  <c r="AX35" i="11"/>
  <c r="AW35" i="11"/>
  <c r="AV35" i="11"/>
  <c r="AU35" i="11"/>
  <c r="AT35" i="11"/>
  <c r="AS35" i="11"/>
  <c r="AR35" i="11"/>
  <c r="AQ35" i="11"/>
  <c r="AP35" i="11"/>
  <c r="AO35" i="11"/>
  <c r="AN35" i="11"/>
  <c r="AM35" i="11"/>
  <c r="AL35" i="11"/>
  <c r="AK35" i="11"/>
  <c r="AJ35" i="11"/>
  <c r="AI35" i="11"/>
  <c r="AH35" i="11"/>
  <c r="AG35" i="11"/>
  <c r="AF35" i="11"/>
  <c r="AE35" i="11"/>
  <c r="AD35" i="11"/>
  <c r="AC35" i="11"/>
  <c r="AB35" i="11"/>
  <c r="AA35" i="11"/>
  <c r="Z35" i="11"/>
  <c r="Y35" i="11"/>
  <c r="X35" i="11"/>
  <c r="W35" i="11"/>
  <c r="V35" i="11"/>
  <c r="U35" i="11"/>
  <c r="T35" i="11"/>
  <c r="S35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D35" i="11"/>
  <c r="C35" i="11"/>
  <c r="B35" i="11"/>
  <c r="CF34" i="11"/>
  <c r="CE34" i="11"/>
  <c r="CD34" i="11"/>
  <c r="CC34" i="11"/>
  <c r="CB34" i="11"/>
  <c r="CA34" i="11"/>
  <c r="BZ34" i="11"/>
  <c r="BY34" i="11"/>
  <c r="BX34" i="11"/>
  <c r="BW34" i="11"/>
  <c r="BV34" i="11"/>
  <c r="BU34" i="11"/>
  <c r="BT34" i="11"/>
  <c r="BS34" i="11"/>
  <c r="BR34" i="11"/>
  <c r="BQ34" i="11"/>
  <c r="BP34" i="11"/>
  <c r="BO34" i="11"/>
  <c r="BN34" i="11"/>
  <c r="BM34" i="11"/>
  <c r="BL34" i="11"/>
  <c r="BK34" i="11"/>
  <c r="BJ34" i="11"/>
  <c r="BI34" i="11"/>
  <c r="BH34" i="11"/>
  <c r="BG34" i="11"/>
  <c r="BF34" i="11"/>
  <c r="BE34" i="11"/>
  <c r="BD34" i="11"/>
  <c r="BC34" i="11"/>
  <c r="BB34" i="11"/>
  <c r="BA34" i="11"/>
  <c r="AZ34" i="11"/>
  <c r="AY34" i="11"/>
  <c r="AX34" i="11"/>
  <c r="AW34" i="11"/>
  <c r="AV34" i="11"/>
  <c r="AU34" i="11"/>
  <c r="AT34" i="11"/>
  <c r="AS34" i="11"/>
  <c r="AR34" i="11"/>
  <c r="AQ34" i="11"/>
  <c r="AP34" i="11"/>
  <c r="AO34" i="11"/>
  <c r="AN34" i="11"/>
  <c r="AM34" i="11"/>
  <c r="AL34" i="11"/>
  <c r="AK34" i="11"/>
  <c r="AJ34" i="11"/>
  <c r="AI34" i="11"/>
  <c r="AH34" i="11"/>
  <c r="AG34" i="11"/>
  <c r="AF34" i="11"/>
  <c r="AE34" i="11"/>
  <c r="AD34" i="11"/>
  <c r="AC34" i="11"/>
  <c r="AB34" i="11"/>
  <c r="AA34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B34" i="11"/>
  <c r="CF33" i="11"/>
  <c r="CE33" i="11"/>
  <c r="CD33" i="11"/>
  <c r="CC33" i="11"/>
  <c r="CB33" i="11"/>
  <c r="CA33" i="11"/>
  <c r="BZ33" i="11"/>
  <c r="BY33" i="11"/>
  <c r="BX33" i="11"/>
  <c r="BW33" i="11"/>
  <c r="BV33" i="11"/>
  <c r="BU33" i="11"/>
  <c r="BT33" i="11"/>
  <c r="BS33" i="11"/>
  <c r="BR33" i="11"/>
  <c r="BQ33" i="11"/>
  <c r="BP33" i="11"/>
  <c r="BO33" i="11"/>
  <c r="BN33" i="11"/>
  <c r="BM33" i="11"/>
  <c r="BL33" i="11"/>
  <c r="BK33" i="11"/>
  <c r="BJ33" i="11"/>
  <c r="BI33" i="11"/>
  <c r="BH33" i="11"/>
  <c r="BG33" i="11"/>
  <c r="BF33" i="11"/>
  <c r="BE33" i="11"/>
  <c r="BD33" i="11"/>
  <c r="BC33" i="11"/>
  <c r="BB33" i="11"/>
  <c r="BA33" i="11"/>
  <c r="AZ33" i="11"/>
  <c r="AY33" i="11"/>
  <c r="AX33" i="11"/>
  <c r="AW33" i="11"/>
  <c r="AV33" i="11"/>
  <c r="AU33" i="11"/>
  <c r="AT33" i="11"/>
  <c r="AS33" i="11"/>
  <c r="AR33" i="11"/>
  <c r="AQ33" i="11"/>
  <c r="AP33" i="11"/>
  <c r="AO33" i="11"/>
  <c r="AN33" i="11"/>
  <c r="AM33" i="11"/>
  <c r="AL33" i="11"/>
  <c r="AK33" i="11"/>
  <c r="AJ33" i="11"/>
  <c r="AI33" i="11"/>
  <c r="AH33" i="11"/>
  <c r="AG33" i="11"/>
  <c r="AF33" i="11"/>
  <c r="AE33" i="11"/>
  <c r="AD33" i="11"/>
  <c r="AC33" i="11"/>
  <c r="AB33" i="11"/>
  <c r="AA33" i="11"/>
  <c r="Z33" i="11"/>
  <c r="Y33" i="11"/>
  <c r="X33" i="11"/>
  <c r="W33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B33" i="11"/>
  <c r="CF32" i="11"/>
  <c r="CE32" i="11"/>
  <c r="CD32" i="11"/>
  <c r="CC32" i="11"/>
  <c r="CB32" i="11"/>
  <c r="CA32" i="11"/>
  <c r="BZ32" i="11"/>
  <c r="BY32" i="11"/>
  <c r="BX32" i="11"/>
  <c r="BW32" i="11"/>
  <c r="BV32" i="11"/>
  <c r="BU32" i="11"/>
  <c r="BT32" i="11"/>
  <c r="BS32" i="11"/>
  <c r="BR32" i="11"/>
  <c r="BQ32" i="11"/>
  <c r="BP32" i="11"/>
  <c r="BO32" i="11"/>
  <c r="BN32" i="11"/>
  <c r="BM32" i="11"/>
  <c r="BL32" i="11"/>
  <c r="BK32" i="11"/>
  <c r="BJ32" i="11"/>
  <c r="BI32" i="11"/>
  <c r="BH32" i="11"/>
  <c r="BG32" i="11"/>
  <c r="BF32" i="11"/>
  <c r="BE32" i="11"/>
  <c r="BD32" i="11"/>
  <c r="BC32" i="11"/>
  <c r="BB32" i="11"/>
  <c r="BA32" i="11"/>
  <c r="AZ32" i="11"/>
  <c r="AY32" i="11"/>
  <c r="AX32" i="11"/>
  <c r="AW32" i="11"/>
  <c r="AV32" i="11"/>
  <c r="AU32" i="11"/>
  <c r="AT32" i="11"/>
  <c r="AS32" i="11"/>
  <c r="AR32" i="11"/>
  <c r="AQ32" i="11"/>
  <c r="AP32" i="11"/>
  <c r="AO32" i="11"/>
  <c r="AN32" i="11"/>
  <c r="AM32" i="11"/>
  <c r="AL32" i="11"/>
  <c r="AK32" i="11"/>
  <c r="AJ32" i="11"/>
  <c r="AI32" i="11"/>
  <c r="AH32" i="11"/>
  <c r="AG32" i="11"/>
  <c r="AF32" i="11"/>
  <c r="AE32" i="11"/>
  <c r="AD32" i="11"/>
  <c r="AC32" i="11"/>
  <c r="AB32" i="11"/>
  <c r="AA32" i="11"/>
  <c r="Z32" i="11"/>
  <c r="Y32" i="11"/>
  <c r="X32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B32" i="11"/>
  <c r="CF31" i="11"/>
  <c r="CE31" i="11"/>
  <c r="CD31" i="11"/>
  <c r="CC31" i="11"/>
  <c r="CB31" i="11"/>
  <c r="CA31" i="11"/>
  <c r="BZ31" i="11"/>
  <c r="BY31" i="11"/>
  <c r="BX31" i="11"/>
  <c r="BW31" i="11"/>
  <c r="BV31" i="11"/>
  <c r="BU31" i="11"/>
  <c r="BT31" i="11"/>
  <c r="BS31" i="11"/>
  <c r="BR31" i="11"/>
  <c r="BQ31" i="11"/>
  <c r="BP31" i="11"/>
  <c r="BO31" i="11"/>
  <c r="BN31" i="11"/>
  <c r="BM31" i="11"/>
  <c r="BL31" i="11"/>
  <c r="BK31" i="11"/>
  <c r="BJ31" i="11"/>
  <c r="BI31" i="11"/>
  <c r="BH31" i="11"/>
  <c r="BG31" i="11"/>
  <c r="BF31" i="11"/>
  <c r="BE31" i="11"/>
  <c r="BD31" i="11"/>
  <c r="BC31" i="11"/>
  <c r="BB31" i="11"/>
  <c r="BA31" i="11"/>
  <c r="AZ31" i="11"/>
  <c r="AY31" i="11"/>
  <c r="AX31" i="11"/>
  <c r="AW31" i="11"/>
  <c r="AV31" i="11"/>
  <c r="AU31" i="11"/>
  <c r="AT31" i="11"/>
  <c r="AS31" i="11"/>
  <c r="AR31" i="11"/>
  <c r="AQ31" i="11"/>
  <c r="AP31" i="11"/>
  <c r="AO31" i="11"/>
  <c r="AN31" i="11"/>
  <c r="AM31" i="11"/>
  <c r="AL31" i="11"/>
  <c r="AK31" i="11"/>
  <c r="AJ31" i="11"/>
  <c r="AI31" i="11"/>
  <c r="AH31" i="11"/>
  <c r="AG31" i="11"/>
  <c r="AF31" i="11"/>
  <c r="AE31" i="11"/>
  <c r="AD31" i="11"/>
  <c r="AC31" i="11"/>
  <c r="AB31" i="11"/>
  <c r="AA31" i="11"/>
  <c r="Z31" i="11"/>
  <c r="Y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B31" i="11"/>
  <c r="CF30" i="11"/>
  <c r="CE30" i="11"/>
  <c r="CD30" i="11"/>
  <c r="CC30" i="11"/>
  <c r="CB30" i="11"/>
  <c r="CA30" i="11"/>
  <c r="BZ30" i="11"/>
  <c r="BY30" i="11"/>
  <c r="BX30" i="11"/>
  <c r="BW30" i="11"/>
  <c r="BV30" i="11"/>
  <c r="BU30" i="11"/>
  <c r="BT30" i="11"/>
  <c r="BS30" i="11"/>
  <c r="BR30" i="11"/>
  <c r="BQ30" i="11"/>
  <c r="BP30" i="11"/>
  <c r="BO30" i="11"/>
  <c r="BN30" i="11"/>
  <c r="BM30" i="11"/>
  <c r="BL30" i="11"/>
  <c r="BK30" i="11"/>
  <c r="BJ30" i="11"/>
  <c r="BI30" i="11"/>
  <c r="BH30" i="11"/>
  <c r="BG30" i="11"/>
  <c r="BF30" i="11"/>
  <c r="BE30" i="11"/>
  <c r="BD30" i="11"/>
  <c r="BC30" i="11"/>
  <c r="BB30" i="11"/>
  <c r="BA30" i="11"/>
  <c r="AZ30" i="11"/>
  <c r="AY30" i="11"/>
  <c r="AX30" i="11"/>
  <c r="AW30" i="11"/>
  <c r="AV30" i="11"/>
  <c r="AU30" i="11"/>
  <c r="AT30" i="11"/>
  <c r="AS30" i="11"/>
  <c r="AR30" i="11"/>
  <c r="AQ30" i="11"/>
  <c r="AP30" i="11"/>
  <c r="AO30" i="11"/>
  <c r="AN30" i="11"/>
  <c r="AM30" i="11"/>
  <c r="AL30" i="11"/>
  <c r="AK30" i="11"/>
  <c r="AJ30" i="11"/>
  <c r="AI30" i="11"/>
  <c r="AH30" i="11"/>
  <c r="AG30" i="11"/>
  <c r="AF30" i="11"/>
  <c r="AE30" i="11"/>
  <c r="AD30" i="11"/>
  <c r="AC30" i="11"/>
  <c r="AB30" i="11"/>
  <c r="AA30" i="11"/>
  <c r="Z30" i="11"/>
  <c r="Y30" i="11"/>
  <c r="X30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CF29" i="11"/>
  <c r="CE29" i="11"/>
  <c r="CD29" i="11"/>
  <c r="CC29" i="11"/>
  <c r="CB29" i="11"/>
  <c r="CA29" i="11"/>
  <c r="BZ29" i="11"/>
  <c r="BY29" i="11"/>
  <c r="BX29" i="11"/>
  <c r="BW29" i="11"/>
  <c r="BV29" i="11"/>
  <c r="BU29" i="11"/>
  <c r="BT29" i="11"/>
  <c r="BS29" i="11"/>
  <c r="BR29" i="11"/>
  <c r="BQ29" i="11"/>
  <c r="BP29" i="11"/>
  <c r="BO29" i="11"/>
  <c r="BN29" i="11"/>
  <c r="BM29" i="11"/>
  <c r="BL29" i="11"/>
  <c r="BK29" i="11"/>
  <c r="BJ29" i="11"/>
  <c r="BI29" i="11"/>
  <c r="BH29" i="11"/>
  <c r="BG29" i="11"/>
  <c r="BF29" i="11"/>
  <c r="BE29" i="11"/>
  <c r="BD29" i="11"/>
  <c r="BC29" i="11"/>
  <c r="BB29" i="11"/>
  <c r="BA29" i="11"/>
  <c r="AZ29" i="11"/>
  <c r="AY29" i="11"/>
  <c r="AX29" i="11"/>
  <c r="AW29" i="11"/>
  <c r="AV29" i="11"/>
  <c r="AU29" i="11"/>
  <c r="AT29" i="11"/>
  <c r="AS29" i="11"/>
  <c r="AR29" i="11"/>
  <c r="AQ29" i="11"/>
  <c r="AP29" i="11"/>
  <c r="AO29" i="11"/>
  <c r="AN29" i="11"/>
  <c r="AM29" i="11"/>
  <c r="AL29" i="11"/>
  <c r="AK29" i="11"/>
  <c r="AJ29" i="11"/>
  <c r="AI29" i="11"/>
  <c r="AH29" i="11"/>
  <c r="AG29" i="11"/>
  <c r="AF29" i="11"/>
  <c r="AE29" i="1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29" i="11"/>
  <c r="CF28" i="11"/>
  <c r="CE28" i="11"/>
  <c r="CD28" i="11"/>
  <c r="CC28" i="11"/>
  <c r="CB28" i="11"/>
  <c r="CA28" i="11"/>
  <c r="BZ28" i="11"/>
  <c r="BY28" i="11"/>
  <c r="BX28" i="11"/>
  <c r="BW28" i="11"/>
  <c r="BV28" i="11"/>
  <c r="BU28" i="11"/>
  <c r="BT28" i="11"/>
  <c r="BS28" i="11"/>
  <c r="BR28" i="11"/>
  <c r="BQ28" i="11"/>
  <c r="BP28" i="11"/>
  <c r="BO28" i="11"/>
  <c r="BN28" i="11"/>
  <c r="BM28" i="11"/>
  <c r="BL28" i="11"/>
  <c r="BK28" i="11"/>
  <c r="BJ28" i="11"/>
  <c r="BI28" i="11"/>
  <c r="BH28" i="11"/>
  <c r="BG28" i="11"/>
  <c r="BF28" i="11"/>
  <c r="BE28" i="11"/>
  <c r="BD28" i="11"/>
  <c r="BC28" i="11"/>
  <c r="BB28" i="11"/>
  <c r="BA28" i="11"/>
  <c r="AZ28" i="11"/>
  <c r="AY28" i="11"/>
  <c r="AX28" i="11"/>
  <c r="AW28" i="11"/>
  <c r="AV28" i="11"/>
  <c r="AU28" i="11"/>
  <c r="AT28" i="11"/>
  <c r="AS28" i="11"/>
  <c r="AR28" i="11"/>
  <c r="AQ28" i="11"/>
  <c r="AP28" i="11"/>
  <c r="AO28" i="11"/>
  <c r="AN28" i="11"/>
  <c r="AM28" i="11"/>
  <c r="AL28" i="11"/>
  <c r="AK28" i="11"/>
  <c r="AJ28" i="11"/>
  <c r="AI28" i="11"/>
  <c r="AH28" i="11"/>
  <c r="AG28" i="11"/>
  <c r="AF28" i="11"/>
  <c r="AE28" i="11"/>
  <c r="AD28" i="11"/>
  <c r="AC28" i="11"/>
  <c r="AB28" i="11"/>
  <c r="AA28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B28" i="11"/>
  <c r="CF27" i="11"/>
  <c r="CE27" i="11"/>
  <c r="CD27" i="11"/>
  <c r="CC27" i="11"/>
  <c r="CB27" i="11"/>
  <c r="CA27" i="11"/>
  <c r="BZ27" i="11"/>
  <c r="BY27" i="11"/>
  <c r="BX27" i="11"/>
  <c r="BW27" i="11"/>
  <c r="BV27" i="11"/>
  <c r="BU27" i="11"/>
  <c r="BT27" i="11"/>
  <c r="BS27" i="11"/>
  <c r="BR27" i="11"/>
  <c r="BQ27" i="11"/>
  <c r="BP27" i="11"/>
  <c r="BO27" i="11"/>
  <c r="BN27" i="11"/>
  <c r="BM27" i="11"/>
  <c r="BL27" i="11"/>
  <c r="BK27" i="11"/>
  <c r="BJ27" i="11"/>
  <c r="BI27" i="11"/>
  <c r="BH27" i="11"/>
  <c r="BG27" i="11"/>
  <c r="BF27" i="11"/>
  <c r="BE27" i="11"/>
  <c r="BD27" i="11"/>
  <c r="BC27" i="11"/>
  <c r="BB27" i="11"/>
  <c r="BA27" i="11"/>
  <c r="AZ27" i="11"/>
  <c r="AY27" i="11"/>
  <c r="AX27" i="11"/>
  <c r="AW27" i="11"/>
  <c r="AV27" i="11"/>
  <c r="AU27" i="11"/>
  <c r="AT27" i="11"/>
  <c r="AS27" i="11"/>
  <c r="AR27" i="11"/>
  <c r="AQ27" i="11"/>
  <c r="AP27" i="11"/>
  <c r="AO27" i="11"/>
  <c r="AN27" i="11"/>
  <c r="AM27" i="11"/>
  <c r="AL27" i="11"/>
  <c r="AK27" i="11"/>
  <c r="AJ27" i="11"/>
  <c r="AI27" i="11"/>
  <c r="AH27" i="11"/>
  <c r="AG27" i="11"/>
  <c r="AF27" i="11"/>
  <c r="AE27" i="11"/>
  <c r="AD27" i="11"/>
  <c r="AC27" i="11"/>
  <c r="AB27" i="11"/>
  <c r="AA27" i="11"/>
  <c r="Z27" i="11"/>
  <c r="Y27" i="11"/>
  <c r="X27" i="11"/>
  <c r="W27" i="11"/>
  <c r="V27" i="11"/>
  <c r="U27" i="11"/>
  <c r="T27" i="11"/>
  <c r="S27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B27" i="11"/>
  <c r="CF26" i="11"/>
  <c r="CE26" i="11"/>
  <c r="CD26" i="11"/>
  <c r="CC26" i="11"/>
  <c r="CB26" i="11"/>
  <c r="CA26" i="11"/>
  <c r="BZ26" i="11"/>
  <c r="BY26" i="11"/>
  <c r="BX26" i="11"/>
  <c r="BW26" i="11"/>
  <c r="BV26" i="11"/>
  <c r="BU26" i="11"/>
  <c r="BT26" i="11"/>
  <c r="BS26" i="11"/>
  <c r="BR26" i="11"/>
  <c r="BQ26" i="11"/>
  <c r="BP26" i="11"/>
  <c r="BO26" i="11"/>
  <c r="BN26" i="11"/>
  <c r="BM26" i="11"/>
  <c r="BL26" i="11"/>
  <c r="BK26" i="11"/>
  <c r="BJ26" i="11"/>
  <c r="BI26" i="11"/>
  <c r="BH26" i="11"/>
  <c r="BG26" i="11"/>
  <c r="BF26" i="11"/>
  <c r="BE26" i="11"/>
  <c r="BD26" i="11"/>
  <c r="BC26" i="11"/>
  <c r="BB26" i="11"/>
  <c r="BA26" i="11"/>
  <c r="AZ26" i="11"/>
  <c r="AY26" i="11"/>
  <c r="AX26" i="11"/>
  <c r="AW26" i="11"/>
  <c r="AV26" i="11"/>
  <c r="AU26" i="11"/>
  <c r="AT26" i="11"/>
  <c r="AS26" i="11"/>
  <c r="AR26" i="11"/>
  <c r="AQ26" i="11"/>
  <c r="AP26" i="11"/>
  <c r="AO26" i="11"/>
  <c r="AN26" i="11"/>
  <c r="AM26" i="11"/>
  <c r="AL26" i="11"/>
  <c r="AK26" i="11"/>
  <c r="AJ26" i="11"/>
  <c r="AI26" i="11"/>
  <c r="AH26" i="11"/>
  <c r="AG26" i="11"/>
  <c r="AF26" i="11"/>
  <c r="AE26" i="11"/>
  <c r="AD26" i="11"/>
  <c r="AC26" i="11"/>
  <c r="AB26" i="11"/>
  <c r="AA26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B26" i="11"/>
  <c r="CF25" i="11"/>
  <c r="CE25" i="11"/>
  <c r="CD25" i="11"/>
  <c r="CC25" i="11"/>
  <c r="CB25" i="11"/>
  <c r="CA25" i="11"/>
  <c r="BZ25" i="11"/>
  <c r="BY25" i="11"/>
  <c r="BX25" i="11"/>
  <c r="BW25" i="11"/>
  <c r="BV25" i="11"/>
  <c r="BU25" i="11"/>
  <c r="BT25" i="11"/>
  <c r="BS25" i="11"/>
  <c r="BR25" i="11"/>
  <c r="BQ25" i="11"/>
  <c r="BP25" i="11"/>
  <c r="BO25" i="11"/>
  <c r="BN25" i="11"/>
  <c r="BM25" i="11"/>
  <c r="BL25" i="11"/>
  <c r="BK25" i="11"/>
  <c r="BJ25" i="11"/>
  <c r="BI25" i="11"/>
  <c r="BH25" i="11"/>
  <c r="BG25" i="11"/>
  <c r="BF25" i="11"/>
  <c r="BE25" i="11"/>
  <c r="BD25" i="11"/>
  <c r="BC25" i="11"/>
  <c r="BB25" i="11"/>
  <c r="BA25" i="11"/>
  <c r="AZ25" i="11"/>
  <c r="AY25" i="11"/>
  <c r="AX25" i="11"/>
  <c r="AW25" i="11"/>
  <c r="AV25" i="11"/>
  <c r="AU25" i="11"/>
  <c r="AT25" i="11"/>
  <c r="AS25" i="11"/>
  <c r="AR25" i="11"/>
  <c r="AQ25" i="11"/>
  <c r="AP25" i="11"/>
  <c r="AO25" i="11"/>
  <c r="AN25" i="11"/>
  <c r="AM25" i="11"/>
  <c r="AL25" i="11"/>
  <c r="AK25" i="11"/>
  <c r="AJ25" i="11"/>
  <c r="AI25" i="11"/>
  <c r="AH25" i="11"/>
  <c r="AG25" i="11"/>
  <c r="AF25" i="11"/>
  <c r="AE25" i="11"/>
  <c r="AD25" i="11"/>
  <c r="AC25" i="11"/>
  <c r="AB25" i="11"/>
  <c r="AA25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B25" i="11"/>
  <c r="CF24" i="11"/>
  <c r="CE24" i="11"/>
  <c r="CD24" i="11"/>
  <c r="CC24" i="11"/>
  <c r="CB24" i="11"/>
  <c r="CA24" i="11"/>
  <c r="BZ24" i="11"/>
  <c r="BY24" i="11"/>
  <c r="BX24" i="11"/>
  <c r="BW24" i="11"/>
  <c r="BV24" i="11"/>
  <c r="BU24" i="11"/>
  <c r="BT24" i="11"/>
  <c r="BS24" i="11"/>
  <c r="BR24" i="11"/>
  <c r="BQ24" i="11"/>
  <c r="BP24" i="11"/>
  <c r="BO24" i="11"/>
  <c r="BN24" i="11"/>
  <c r="BM24" i="11"/>
  <c r="BL24" i="11"/>
  <c r="BK24" i="11"/>
  <c r="BJ24" i="11"/>
  <c r="BI24" i="11"/>
  <c r="BH24" i="11"/>
  <c r="BG24" i="11"/>
  <c r="BF24" i="11"/>
  <c r="BE24" i="11"/>
  <c r="BD24" i="11"/>
  <c r="BC24" i="11"/>
  <c r="BB24" i="11"/>
  <c r="BA24" i="11"/>
  <c r="AZ24" i="11"/>
  <c r="AY24" i="11"/>
  <c r="AX24" i="11"/>
  <c r="AW24" i="11"/>
  <c r="AV24" i="11"/>
  <c r="AU24" i="11"/>
  <c r="AT24" i="11"/>
  <c r="AS24" i="11"/>
  <c r="AR24" i="11"/>
  <c r="AQ24" i="11"/>
  <c r="AP24" i="11"/>
  <c r="AO24" i="11"/>
  <c r="AN24" i="11"/>
  <c r="AM24" i="11"/>
  <c r="AL24" i="11"/>
  <c r="AK24" i="11"/>
  <c r="AJ24" i="11"/>
  <c r="AI24" i="11"/>
  <c r="AH24" i="11"/>
  <c r="AG24" i="11"/>
  <c r="AF24" i="11"/>
  <c r="AE24" i="11"/>
  <c r="AD24" i="11"/>
  <c r="AC24" i="11"/>
  <c r="AB24" i="11"/>
  <c r="AA24" i="11"/>
  <c r="Z24" i="11"/>
  <c r="Y24" i="11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B24" i="11"/>
  <c r="CF23" i="11"/>
  <c r="CE23" i="11"/>
  <c r="CD23" i="11"/>
  <c r="CC23" i="11"/>
  <c r="CB23" i="11"/>
  <c r="CA23" i="11"/>
  <c r="BZ23" i="11"/>
  <c r="BY23" i="11"/>
  <c r="BX23" i="11"/>
  <c r="BW23" i="11"/>
  <c r="BV23" i="11"/>
  <c r="BU23" i="11"/>
  <c r="BT23" i="11"/>
  <c r="BS23" i="11"/>
  <c r="BR23" i="11"/>
  <c r="BQ23" i="11"/>
  <c r="BP23" i="11"/>
  <c r="BO23" i="11"/>
  <c r="BN23" i="11"/>
  <c r="BM23" i="11"/>
  <c r="BL23" i="11"/>
  <c r="BK23" i="11"/>
  <c r="BJ23" i="11"/>
  <c r="BI23" i="11"/>
  <c r="BH23" i="11"/>
  <c r="BG23" i="11"/>
  <c r="BF23" i="11"/>
  <c r="BE23" i="11"/>
  <c r="BD23" i="11"/>
  <c r="BC23" i="11"/>
  <c r="BB23" i="11"/>
  <c r="BA23" i="11"/>
  <c r="AZ23" i="11"/>
  <c r="AY23" i="11"/>
  <c r="AX23" i="11"/>
  <c r="AW23" i="11"/>
  <c r="AV23" i="11"/>
  <c r="AU23" i="11"/>
  <c r="AT23" i="11"/>
  <c r="AS23" i="11"/>
  <c r="AR23" i="11"/>
  <c r="AQ23" i="11"/>
  <c r="AP23" i="11"/>
  <c r="AO23" i="11"/>
  <c r="AN23" i="11"/>
  <c r="AM23" i="11"/>
  <c r="AL23" i="11"/>
  <c r="AK23" i="11"/>
  <c r="AJ23" i="11"/>
  <c r="AI23" i="11"/>
  <c r="AH23" i="11"/>
  <c r="AG23" i="11"/>
  <c r="AF23" i="11"/>
  <c r="AE23" i="11"/>
  <c r="AD23" i="11"/>
  <c r="AC23" i="11"/>
  <c r="AB23" i="11"/>
  <c r="AA23" i="11"/>
  <c r="Z23" i="11"/>
  <c r="Y23" i="11"/>
  <c r="X23" i="11"/>
  <c r="W23" i="11"/>
  <c r="V23" i="11"/>
  <c r="U23" i="11"/>
  <c r="T23" i="11"/>
  <c r="S23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B23" i="11"/>
  <c r="CF22" i="11"/>
  <c r="CE22" i="11"/>
  <c r="CD22" i="11"/>
  <c r="CC22" i="11"/>
  <c r="CB22" i="11"/>
  <c r="CA22" i="11"/>
  <c r="BZ22" i="11"/>
  <c r="BY22" i="11"/>
  <c r="BX22" i="11"/>
  <c r="BW22" i="11"/>
  <c r="BV22" i="11"/>
  <c r="BU22" i="11"/>
  <c r="BT22" i="11"/>
  <c r="BS22" i="11"/>
  <c r="BR22" i="11"/>
  <c r="BQ22" i="11"/>
  <c r="BP22" i="11"/>
  <c r="BO22" i="11"/>
  <c r="BN22" i="11"/>
  <c r="BM22" i="11"/>
  <c r="BL22" i="11"/>
  <c r="BK22" i="11"/>
  <c r="BJ22" i="11"/>
  <c r="BI22" i="11"/>
  <c r="BH22" i="11"/>
  <c r="BG22" i="11"/>
  <c r="BF22" i="11"/>
  <c r="BE22" i="11"/>
  <c r="BD22" i="11"/>
  <c r="BC22" i="11"/>
  <c r="BB22" i="11"/>
  <c r="BA22" i="11"/>
  <c r="AZ22" i="11"/>
  <c r="AY22" i="11"/>
  <c r="AX22" i="11"/>
  <c r="AW22" i="11"/>
  <c r="AV22" i="11"/>
  <c r="AU22" i="11"/>
  <c r="AT22" i="11"/>
  <c r="AS22" i="11"/>
  <c r="AR22" i="11"/>
  <c r="AQ22" i="11"/>
  <c r="AP22" i="11"/>
  <c r="AO22" i="11"/>
  <c r="AN22" i="11"/>
  <c r="AM22" i="11"/>
  <c r="AL22" i="11"/>
  <c r="AK22" i="11"/>
  <c r="AJ22" i="11"/>
  <c r="AI22" i="11"/>
  <c r="AH22" i="11"/>
  <c r="AG22" i="11"/>
  <c r="AF22" i="11"/>
  <c r="AE22" i="11"/>
  <c r="AD22" i="11"/>
  <c r="AC22" i="11"/>
  <c r="AB22" i="11"/>
  <c r="AA22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B22" i="11"/>
  <c r="CF21" i="11"/>
  <c r="CE21" i="11"/>
  <c r="CD21" i="11"/>
  <c r="CC21" i="11"/>
  <c r="CB21" i="11"/>
  <c r="CA21" i="11"/>
  <c r="BZ21" i="11"/>
  <c r="BY21" i="11"/>
  <c r="BX21" i="11"/>
  <c r="BW21" i="11"/>
  <c r="BV21" i="11"/>
  <c r="BU21" i="11"/>
  <c r="BT21" i="11"/>
  <c r="BS21" i="11"/>
  <c r="BR21" i="11"/>
  <c r="BQ21" i="11"/>
  <c r="BP21" i="11"/>
  <c r="BO21" i="11"/>
  <c r="BN21" i="11"/>
  <c r="BM21" i="11"/>
  <c r="BL21" i="11"/>
  <c r="BK21" i="11"/>
  <c r="BJ21" i="11"/>
  <c r="BI21" i="11"/>
  <c r="BH21" i="11"/>
  <c r="BG21" i="11"/>
  <c r="BF21" i="11"/>
  <c r="BE21" i="11"/>
  <c r="BD21" i="11"/>
  <c r="BC21" i="11"/>
  <c r="BB21" i="11"/>
  <c r="BA21" i="11"/>
  <c r="AZ21" i="11"/>
  <c r="AY21" i="11"/>
  <c r="AX21" i="11"/>
  <c r="AW21" i="11"/>
  <c r="AV21" i="11"/>
  <c r="AU21" i="11"/>
  <c r="AT21" i="11"/>
  <c r="AS21" i="11"/>
  <c r="AR21" i="11"/>
  <c r="AQ21" i="11"/>
  <c r="AP21" i="11"/>
  <c r="AO21" i="11"/>
  <c r="AN21" i="11"/>
  <c r="AM21" i="11"/>
  <c r="AL21" i="11"/>
  <c r="AK21" i="11"/>
  <c r="AJ21" i="11"/>
  <c r="AI21" i="11"/>
  <c r="AH21" i="11"/>
  <c r="AG21" i="11"/>
  <c r="AF21" i="11"/>
  <c r="AE21" i="11"/>
  <c r="AD21" i="11"/>
  <c r="AC21" i="11"/>
  <c r="AB21" i="11"/>
  <c r="AA21" i="11"/>
  <c r="Z21" i="11"/>
  <c r="Y21" i="11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B21" i="11"/>
  <c r="CF20" i="11"/>
  <c r="CE20" i="11"/>
  <c r="CD20" i="11"/>
  <c r="CC20" i="11"/>
  <c r="CB20" i="11"/>
  <c r="CA20" i="11"/>
  <c r="BZ20" i="11"/>
  <c r="BY20" i="11"/>
  <c r="BX20" i="11"/>
  <c r="BW20" i="11"/>
  <c r="BV20" i="11"/>
  <c r="BU20" i="11"/>
  <c r="BT20" i="11"/>
  <c r="BS20" i="11"/>
  <c r="BR20" i="11"/>
  <c r="BQ20" i="11"/>
  <c r="BP20" i="11"/>
  <c r="BO20" i="11"/>
  <c r="BN20" i="11"/>
  <c r="BM20" i="11"/>
  <c r="BL20" i="11"/>
  <c r="BK20" i="11"/>
  <c r="BJ20" i="11"/>
  <c r="BI20" i="11"/>
  <c r="BH20" i="11"/>
  <c r="BG20" i="11"/>
  <c r="BF20" i="11"/>
  <c r="BE20" i="11"/>
  <c r="BD20" i="11"/>
  <c r="BC20" i="11"/>
  <c r="BB20" i="11"/>
  <c r="BA20" i="11"/>
  <c r="AZ20" i="11"/>
  <c r="AY20" i="11"/>
  <c r="AX20" i="11"/>
  <c r="AW20" i="11"/>
  <c r="AV20" i="11"/>
  <c r="AU20" i="11"/>
  <c r="AT20" i="11"/>
  <c r="AS20" i="11"/>
  <c r="AR20" i="11"/>
  <c r="AQ20" i="11"/>
  <c r="AP20" i="11"/>
  <c r="AO20" i="11"/>
  <c r="AN20" i="11"/>
  <c r="AM20" i="11"/>
  <c r="AL20" i="11"/>
  <c r="AK20" i="11"/>
  <c r="AJ20" i="11"/>
  <c r="AI20" i="11"/>
  <c r="AH20" i="11"/>
  <c r="AG20" i="1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B20" i="11"/>
  <c r="CF19" i="11"/>
  <c r="CE19" i="11"/>
  <c r="CD19" i="11"/>
  <c r="CC19" i="11"/>
  <c r="CB19" i="11"/>
  <c r="CA19" i="11"/>
  <c r="BZ19" i="11"/>
  <c r="BY19" i="11"/>
  <c r="BX19" i="11"/>
  <c r="BW19" i="11"/>
  <c r="BV19" i="11"/>
  <c r="BU19" i="11"/>
  <c r="BT19" i="11"/>
  <c r="BS19" i="11"/>
  <c r="BR19" i="11"/>
  <c r="BQ19" i="11"/>
  <c r="BP19" i="11"/>
  <c r="BO19" i="11"/>
  <c r="BN19" i="11"/>
  <c r="BM19" i="11"/>
  <c r="BL19" i="11"/>
  <c r="BK19" i="11"/>
  <c r="BJ19" i="11"/>
  <c r="BI19" i="11"/>
  <c r="BH19" i="11"/>
  <c r="BG19" i="11"/>
  <c r="BF19" i="11"/>
  <c r="BE19" i="11"/>
  <c r="BD19" i="11"/>
  <c r="BC19" i="11"/>
  <c r="BB19" i="11"/>
  <c r="BA19" i="11"/>
  <c r="AZ19" i="11"/>
  <c r="AY19" i="11"/>
  <c r="AX19" i="11"/>
  <c r="AW19" i="11"/>
  <c r="AV19" i="11"/>
  <c r="AU19" i="11"/>
  <c r="AT19" i="11"/>
  <c r="AS19" i="11"/>
  <c r="AR19" i="11"/>
  <c r="AQ19" i="11"/>
  <c r="AP19" i="11"/>
  <c r="AO19" i="11"/>
  <c r="AN19" i="11"/>
  <c r="AM19" i="11"/>
  <c r="AL19" i="11"/>
  <c r="AK19" i="11"/>
  <c r="AJ19" i="11"/>
  <c r="AI19" i="11"/>
  <c r="AH19" i="11"/>
  <c r="AG19" i="11"/>
  <c r="AF19" i="11"/>
  <c r="AE19" i="11"/>
  <c r="AD19" i="11"/>
  <c r="AC19" i="11"/>
  <c r="AB19" i="11"/>
  <c r="AA19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B19" i="11"/>
  <c r="CF18" i="11"/>
  <c r="CE18" i="11"/>
  <c r="CD18" i="11"/>
  <c r="CC18" i="11"/>
  <c r="CB18" i="11"/>
  <c r="CA18" i="11"/>
  <c r="BZ18" i="11"/>
  <c r="BY18" i="11"/>
  <c r="BX18" i="11"/>
  <c r="BW18" i="11"/>
  <c r="BV18" i="11"/>
  <c r="BU18" i="11"/>
  <c r="BT18" i="11"/>
  <c r="BS18" i="11"/>
  <c r="BR18" i="11"/>
  <c r="BQ18" i="11"/>
  <c r="BP18" i="11"/>
  <c r="BO18" i="11"/>
  <c r="BN18" i="11"/>
  <c r="BM18" i="11"/>
  <c r="BL18" i="11"/>
  <c r="BK18" i="11"/>
  <c r="BJ18" i="11"/>
  <c r="BI18" i="11"/>
  <c r="BH18" i="11"/>
  <c r="BG18" i="11"/>
  <c r="BF18" i="11"/>
  <c r="BE18" i="11"/>
  <c r="BD18" i="11"/>
  <c r="BC18" i="11"/>
  <c r="BB18" i="11"/>
  <c r="BA18" i="11"/>
  <c r="AZ18" i="11"/>
  <c r="AY18" i="11"/>
  <c r="AX18" i="11"/>
  <c r="AW18" i="11"/>
  <c r="AV18" i="11"/>
  <c r="AU18" i="11"/>
  <c r="AT18" i="11"/>
  <c r="AS18" i="11"/>
  <c r="AR18" i="11"/>
  <c r="AQ18" i="11"/>
  <c r="AP18" i="11"/>
  <c r="AO18" i="11"/>
  <c r="AN18" i="11"/>
  <c r="AM18" i="11"/>
  <c r="AL18" i="11"/>
  <c r="AK18" i="11"/>
  <c r="AJ18" i="11"/>
  <c r="AI18" i="11"/>
  <c r="AH18" i="11"/>
  <c r="AG18" i="11"/>
  <c r="AF18" i="11"/>
  <c r="AE18" i="11"/>
  <c r="AD18" i="11"/>
  <c r="AC18" i="11"/>
  <c r="AB18" i="11"/>
  <c r="AA18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B18" i="11"/>
  <c r="CF17" i="11"/>
  <c r="CE17" i="11"/>
  <c r="CD17" i="11"/>
  <c r="CC17" i="11"/>
  <c r="CB17" i="11"/>
  <c r="CA17" i="11"/>
  <c r="BZ17" i="11"/>
  <c r="BY17" i="11"/>
  <c r="BX17" i="11"/>
  <c r="BW17" i="11"/>
  <c r="BV17" i="11"/>
  <c r="BU17" i="11"/>
  <c r="BT17" i="11"/>
  <c r="BS17" i="11"/>
  <c r="BR17" i="11"/>
  <c r="BQ17" i="11"/>
  <c r="BP17" i="11"/>
  <c r="BO17" i="11"/>
  <c r="BN17" i="11"/>
  <c r="BM17" i="11"/>
  <c r="BL17" i="11"/>
  <c r="BK17" i="11"/>
  <c r="BJ17" i="11"/>
  <c r="BI17" i="11"/>
  <c r="BH17" i="11"/>
  <c r="BG17" i="11"/>
  <c r="BF17" i="11"/>
  <c r="BE17" i="11"/>
  <c r="BD17" i="11"/>
  <c r="BC17" i="11"/>
  <c r="BB17" i="11"/>
  <c r="BA17" i="11"/>
  <c r="AZ17" i="11"/>
  <c r="AY17" i="11"/>
  <c r="AX17" i="11"/>
  <c r="AW17" i="11"/>
  <c r="AV17" i="11"/>
  <c r="AU17" i="11"/>
  <c r="AT17" i="11"/>
  <c r="AS17" i="11"/>
  <c r="AR17" i="11"/>
  <c r="AQ17" i="11"/>
  <c r="AP17" i="11"/>
  <c r="AO17" i="11"/>
  <c r="AN17" i="11"/>
  <c r="AM17" i="11"/>
  <c r="AL17" i="11"/>
  <c r="AK17" i="11"/>
  <c r="AJ17" i="11"/>
  <c r="AI17" i="11"/>
  <c r="AH17" i="11"/>
  <c r="AG17" i="11"/>
  <c r="AF17" i="11"/>
  <c r="AE17" i="11"/>
  <c r="AD17" i="11"/>
  <c r="AC17" i="11"/>
  <c r="AB17" i="11"/>
  <c r="AA17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B17" i="11"/>
  <c r="CF16" i="11"/>
  <c r="CE16" i="11"/>
  <c r="CD16" i="11"/>
  <c r="CC16" i="11"/>
  <c r="CB16" i="11"/>
  <c r="CA16" i="11"/>
  <c r="BZ16" i="11"/>
  <c r="BY16" i="11"/>
  <c r="BX16" i="11"/>
  <c r="BW16" i="11"/>
  <c r="BV16" i="11"/>
  <c r="BU16" i="11"/>
  <c r="BT16" i="11"/>
  <c r="BS16" i="11"/>
  <c r="BR16" i="11"/>
  <c r="BQ16" i="11"/>
  <c r="BP16" i="11"/>
  <c r="BO16" i="11"/>
  <c r="BN16" i="11"/>
  <c r="BM16" i="11"/>
  <c r="BL16" i="11"/>
  <c r="BK16" i="11"/>
  <c r="BJ16" i="11"/>
  <c r="BI16" i="11"/>
  <c r="BH16" i="11"/>
  <c r="BG16" i="11"/>
  <c r="BF16" i="11"/>
  <c r="BE16" i="11"/>
  <c r="BD16" i="11"/>
  <c r="BC16" i="11"/>
  <c r="BB16" i="11"/>
  <c r="BA16" i="11"/>
  <c r="AZ16" i="11"/>
  <c r="AY16" i="11"/>
  <c r="AX16" i="11"/>
  <c r="AW16" i="11"/>
  <c r="AV16" i="11"/>
  <c r="AU16" i="11"/>
  <c r="AT16" i="11"/>
  <c r="AS16" i="11"/>
  <c r="AR16" i="11"/>
  <c r="AQ16" i="11"/>
  <c r="AP16" i="11"/>
  <c r="AO16" i="11"/>
  <c r="AN16" i="11"/>
  <c r="AM16" i="11"/>
  <c r="AL16" i="11"/>
  <c r="AK16" i="11"/>
  <c r="AJ16" i="11"/>
  <c r="AI16" i="11"/>
  <c r="AH16" i="11"/>
  <c r="AG16" i="11"/>
  <c r="AF16" i="11"/>
  <c r="AE16" i="11"/>
  <c r="AD16" i="11"/>
  <c r="AC16" i="11"/>
  <c r="AB16" i="11"/>
  <c r="AA16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B16" i="11"/>
  <c r="CF15" i="11"/>
  <c r="CE15" i="11"/>
  <c r="CD15" i="11"/>
  <c r="CC15" i="11"/>
  <c r="CB15" i="11"/>
  <c r="CA15" i="11"/>
  <c r="BZ15" i="11"/>
  <c r="BY15" i="11"/>
  <c r="BX15" i="11"/>
  <c r="BW15" i="11"/>
  <c r="BV15" i="11"/>
  <c r="BU15" i="11"/>
  <c r="BT15" i="11"/>
  <c r="BS15" i="11"/>
  <c r="BR15" i="11"/>
  <c r="BQ15" i="11"/>
  <c r="BP15" i="11"/>
  <c r="BO15" i="11"/>
  <c r="BN15" i="11"/>
  <c r="BM15" i="11"/>
  <c r="BL15" i="11"/>
  <c r="BK15" i="11"/>
  <c r="BJ15" i="11"/>
  <c r="BI15" i="11"/>
  <c r="BH15" i="11"/>
  <c r="BG15" i="11"/>
  <c r="BF15" i="11"/>
  <c r="BE15" i="11"/>
  <c r="BD15" i="11"/>
  <c r="BC15" i="11"/>
  <c r="BB15" i="11"/>
  <c r="BA15" i="11"/>
  <c r="AZ15" i="11"/>
  <c r="AY15" i="11"/>
  <c r="AX15" i="11"/>
  <c r="AW15" i="11"/>
  <c r="AV15" i="11"/>
  <c r="AU15" i="11"/>
  <c r="AT15" i="11"/>
  <c r="AS15" i="11"/>
  <c r="AR15" i="11"/>
  <c r="AQ15" i="11"/>
  <c r="AP15" i="11"/>
  <c r="AO15" i="11"/>
  <c r="AN15" i="11"/>
  <c r="AM15" i="11"/>
  <c r="AL15" i="11"/>
  <c r="AK15" i="11"/>
  <c r="AJ15" i="11"/>
  <c r="AI15" i="11"/>
  <c r="AH15" i="11"/>
  <c r="AG15" i="11"/>
  <c r="AF15" i="11"/>
  <c r="AE15" i="11"/>
  <c r="AD15" i="11"/>
  <c r="AC15" i="11"/>
  <c r="AB15" i="11"/>
  <c r="AA15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CF14" i="11"/>
  <c r="CE14" i="11"/>
  <c r="CD14" i="11"/>
  <c r="CC14" i="11"/>
  <c r="CB14" i="11"/>
  <c r="CA14" i="11"/>
  <c r="BZ14" i="11"/>
  <c r="BY14" i="11"/>
  <c r="BX14" i="11"/>
  <c r="BW14" i="11"/>
  <c r="BV14" i="11"/>
  <c r="BU14" i="11"/>
  <c r="BT14" i="11"/>
  <c r="BS14" i="11"/>
  <c r="BR14" i="11"/>
  <c r="BQ14" i="11"/>
  <c r="BP14" i="11"/>
  <c r="BO14" i="11"/>
  <c r="BN14" i="11"/>
  <c r="BM14" i="11"/>
  <c r="BL14" i="11"/>
  <c r="BK14" i="11"/>
  <c r="BJ14" i="11"/>
  <c r="BI14" i="11"/>
  <c r="BH14" i="11"/>
  <c r="BG14" i="11"/>
  <c r="BF14" i="11"/>
  <c r="BE14" i="11"/>
  <c r="BD14" i="11"/>
  <c r="BC14" i="11"/>
  <c r="BB14" i="11"/>
  <c r="BA14" i="11"/>
  <c r="AZ14" i="11"/>
  <c r="AY14" i="11"/>
  <c r="AX14" i="11"/>
  <c r="AW14" i="11"/>
  <c r="AV14" i="11"/>
  <c r="AU14" i="11"/>
  <c r="AT14" i="11"/>
  <c r="AS14" i="11"/>
  <c r="AR14" i="11"/>
  <c r="AQ14" i="11"/>
  <c r="AP14" i="11"/>
  <c r="AO14" i="11"/>
  <c r="AN14" i="11"/>
  <c r="AM14" i="11"/>
  <c r="AL14" i="11"/>
  <c r="AK14" i="11"/>
  <c r="AJ14" i="11"/>
  <c r="AI14" i="11"/>
  <c r="AH14" i="11"/>
  <c r="AG14" i="11"/>
  <c r="AF14" i="11"/>
  <c r="AE14" i="1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CF13" i="11"/>
  <c r="CE13" i="11"/>
  <c r="CD13" i="11"/>
  <c r="CC13" i="11"/>
  <c r="CB13" i="11"/>
  <c r="CA13" i="11"/>
  <c r="BZ13" i="11"/>
  <c r="BY13" i="11"/>
  <c r="BX13" i="11"/>
  <c r="BW13" i="11"/>
  <c r="BV13" i="11"/>
  <c r="BU13" i="11"/>
  <c r="BT13" i="11"/>
  <c r="BS13" i="11"/>
  <c r="BR13" i="11"/>
  <c r="BQ13" i="11"/>
  <c r="BP13" i="11"/>
  <c r="BO13" i="11"/>
  <c r="BN13" i="11"/>
  <c r="BM13" i="11"/>
  <c r="BL13" i="11"/>
  <c r="BK13" i="11"/>
  <c r="BJ13" i="11"/>
  <c r="BI13" i="11"/>
  <c r="BH13" i="11"/>
  <c r="BG13" i="11"/>
  <c r="BF13" i="11"/>
  <c r="BE13" i="11"/>
  <c r="BD13" i="11"/>
  <c r="BC13" i="11"/>
  <c r="BB13" i="11"/>
  <c r="BA13" i="11"/>
  <c r="AZ13" i="11"/>
  <c r="AY13" i="11"/>
  <c r="AX13" i="11"/>
  <c r="AW13" i="11"/>
  <c r="AV13" i="11"/>
  <c r="AU13" i="11"/>
  <c r="AT13" i="11"/>
  <c r="AS13" i="11"/>
  <c r="AR13" i="11"/>
  <c r="AQ13" i="11"/>
  <c r="AP13" i="11"/>
  <c r="AO13" i="11"/>
  <c r="AN13" i="11"/>
  <c r="AM13" i="11"/>
  <c r="AL13" i="11"/>
  <c r="AK13" i="11"/>
  <c r="AJ13" i="11"/>
  <c r="AI13" i="11"/>
  <c r="AH13" i="11"/>
  <c r="AG13" i="11"/>
  <c r="AF13" i="11"/>
  <c r="AE13" i="11"/>
  <c r="AD13" i="11"/>
  <c r="AC13" i="11"/>
  <c r="AB13" i="11"/>
  <c r="AA13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CF12" i="11"/>
  <c r="CE12" i="11"/>
  <c r="CD12" i="11"/>
  <c r="CC12" i="11"/>
  <c r="CB12" i="11"/>
  <c r="CA12" i="11"/>
  <c r="BZ12" i="11"/>
  <c r="BY12" i="11"/>
  <c r="BX12" i="11"/>
  <c r="BW12" i="11"/>
  <c r="BV12" i="11"/>
  <c r="BU12" i="11"/>
  <c r="BT12" i="11"/>
  <c r="BS12" i="11"/>
  <c r="BR12" i="11"/>
  <c r="BQ12" i="11"/>
  <c r="BP12" i="11"/>
  <c r="BO12" i="11"/>
  <c r="BN12" i="11"/>
  <c r="BM12" i="11"/>
  <c r="BL12" i="11"/>
  <c r="BK12" i="11"/>
  <c r="BJ12" i="11"/>
  <c r="BI12" i="11"/>
  <c r="BH12" i="11"/>
  <c r="BG12" i="11"/>
  <c r="BF12" i="11"/>
  <c r="BE12" i="11"/>
  <c r="BD12" i="11"/>
  <c r="BC12" i="11"/>
  <c r="BB12" i="11"/>
  <c r="BA12" i="11"/>
  <c r="AZ12" i="11"/>
  <c r="AY12" i="11"/>
  <c r="AX12" i="11"/>
  <c r="AW12" i="11"/>
  <c r="AV12" i="11"/>
  <c r="AU12" i="11"/>
  <c r="AT12" i="11"/>
  <c r="AS12" i="11"/>
  <c r="AR12" i="11"/>
  <c r="AQ12" i="11"/>
  <c r="AP12" i="11"/>
  <c r="AO12" i="11"/>
  <c r="AN12" i="11"/>
  <c r="AM12" i="11"/>
  <c r="AL12" i="11"/>
  <c r="AK12" i="11"/>
  <c r="AJ12" i="11"/>
  <c r="AI12" i="11"/>
  <c r="AH12" i="11"/>
  <c r="AG12" i="11"/>
  <c r="AF12" i="11"/>
  <c r="AE12" i="11"/>
  <c r="AD12" i="11"/>
  <c r="AC12" i="11"/>
  <c r="AB12" i="11"/>
  <c r="AA12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CF11" i="11"/>
  <c r="CE11" i="11"/>
  <c r="CD11" i="11"/>
  <c r="CC11" i="11"/>
  <c r="CB11" i="11"/>
  <c r="CA11" i="11"/>
  <c r="BZ11" i="11"/>
  <c r="BY11" i="11"/>
  <c r="BX11" i="11"/>
  <c r="BW11" i="11"/>
  <c r="BV11" i="11"/>
  <c r="BU11" i="11"/>
  <c r="BT11" i="11"/>
  <c r="BS11" i="11"/>
  <c r="BR11" i="11"/>
  <c r="BQ11" i="11"/>
  <c r="BP11" i="11"/>
  <c r="BO11" i="11"/>
  <c r="BN11" i="11"/>
  <c r="BM11" i="11"/>
  <c r="BL11" i="11"/>
  <c r="BK11" i="11"/>
  <c r="BJ11" i="11"/>
  <c r="BI11" i="11"/>
  <c r="BH11" i="11"/>
  <c r="BG11" i="11"/>
  <c r="BF11" i="11"/>
  <c r="BE11" i="11"/>
  <c r="BD11" i="11"/>
  <c r="BC11" i="11"/>
  <c r="BB11" i="11"/>
  <c r="BA11" i="11"/>
  <c r="AZ11" i="11"/>
  <c r="AY11" i="11"/>
  <c r="AX11" i="11"/>
  <c r="AW11" i="11"/>
  <c r="AV11" i="11"/>
  <c r="AU11" i="11"/>
  <c r="AT11" i="11"/>
  <c r="AS11" i="11"/>
  <c r="AR11" i="11"/>
  <c r="AQ11" i="11"/>
  <c r="AP11" i="11"/>
  <c r="AO11" i="11"/>
  <c r="AN11" i="11"/>
  <c r="AM11" i="11"/>
  <c r="AL11" i="11"/>
  <c r="AK11" i="11"/>
  <c r="AJ11" i="11"/>
  <c r="AI11" i="11"/>
  <c r="AH11" i="11"/>
  <c r="AG11" i="11"/>
  <c r="AF11" i="11"/>
  <c r="AE11" i="11"/>
  <c r="AD11" i="11"/>
  <c r="AC11" i="11"/>
  <c r="AB11" i="11"/>
  <c r="AA11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CF10" i="11"/>
  <c r="CE10" i="11"/>
  <c r="CD10" i="11"/>
  <c r="CC10" i="11"/>
  <c r="CB10" i="11"/>
  <c r="CA10" i="11"/>
  <c r="BZ10" i="11"/>
  <c r="BY10" i="11"/>
  <c r="BX10" i="11"/>
  <c r="BW10" i="11"/>
  <c r="BV10" i="11"/>
  <c r="BU10" i="11"/>
  <c r="BT10" i="11"/>
  <c r="BS10" i="11"/>
  <c r="BR10" i="11"/>
  <c r="BQ10" i="11"/>
  <c r="BP10" i="11"/>
  <c r="BO10" i="11"/>
  <c r="BN10" i="11"/>
  <c r="BM10" i="11"/>
  <c r="BL10" i="11"/>
  <c r="BK10" i="11"/>
  <c r="BJ10" i="11"/>
  <c r="BI10" i="11"/>
  <c r="BH10" i="11"/>
  <c r="BG10" i="11"/>
  <c r="BF10" i="11"/>
  <c r="BE10" i="11"/>
  <c r="BD10" i="11"/>
  <c r="BC10" i="11"/>
  <c r="BB10" i="11"/>
  <c r="BA10" i="11"/>
  <c r="AZ10" i="11"/>
  <c r="AY10" i="11"/>
  <c r="AX10" i="11"/>
  <c r="AW10" i="11"/>
  <c r="AV10" i="11"/>
  <c r="AU10" i="11"/>
  <c r="AT10" i="11"/>
  <c r="AS10" i="11"/>
  <c r="AR10" i="11"/>
  <c r="AQ10" i="11"/>
  <c r="AP10" i="11"/>
  <c r="AO10" i="11"/>
  <c r="AN10" i="11"/>
  <c r="AM10" i="11"/>
  <c r="AL10" i="11"/>
  <c r="AK10" i="11"/>
  <c r="AJ10" i="11"/>
  <c r="AI10" i="11"/>
  <c r="AH10" i="11"/>
  <c r="AG10" i="11"/>
  <c r="AF10" i="11"/>
  <c r="AE10" i="11"/>
  <c r="AD10" i="11"/>
  <c r="AC10" i="11"/>
  <c r="AB10" i="11"/>
  <c r="AA10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CF9" i="11"/>
  <c r="CE9" i="11"/>
  <c r="CD9" i="11"/>
  <c r="CC9" i="11"/>
  <c r="CB9" i="11"/>
  <c r="CA9" i="11"/>
  <c r="BZ9" i="11"/>
  <c r="BY9" i="11"/>
  <c r="BX9" i="11"/>
  <c r="BW9" i="11"/>
  <c r="BV9" i="11"/>
  <c r="BU9" i="11"/>
  <c r="BT9" i="11"/>
  <c r="BS9" i="11"/>
  <c r="BR9" i="11"/>
  <c r="BQ9" i="11"/>
  <c r="BP9" i="11"/>
  <c r="BO9" i="11"/>
  <c r="BN9" i="11"/>
  <c r="BM9" i="11"/>
  <c r="BL9" i="11"/>
  <c r="BK9" i="11"/>
  <c r="BJ9" i="11"/>
  <c r="BI9" i="11"/>
  <c r="BH9" i="11"/>
  <c r="BG9" i="11"/>
  <c r="BF9" i="11"/>
  <c r="BE9" i="11"/>
  <c r="BD9" i="11"/>
  <c r="BC9" i="11"/>
  <c r="BB9" i="11"/>
  <c r="BA9" i="11"/>
  <c r="AZ9" i="11"/>
  <c r="AY9" i="11"/>
  <c r="AX9" i="11"/>
  <c r="AW9" i="11"/>
  <c r="AV9" i="11"/>
  <c r="AU9" i="11"/>
  <c r="AT9" i="11"/>
  <c r="AS9" i="11"/>
  <c r="AR9" i="11"/>
  <c r="AQ9" i="11"/>
  <c r="AP9" i="11"/>
  <c r="AO9" i="11"/>
  <c r="AN9" i="11"/>
  <c r="AM9" i="11"/>
  <c r="AL9" i="11"/>
  <c r="AK9" i="11"/>
  <c r="AJ9" i="11"/>
  <c r="AI9" i="11"/>
  <c r="AH9" i="11"/>
  <c r="AG9" i="11"/>
  <c r="AF9" i="11"/>
  <c r="AE9" i="11"/>
  <c r="AD9" i="11"/>
  <c r="AC9" i="11"/>
  <c r="AB9" i="11"/>
  <c r="AA9" i="11"/>
  <c r="Z9" i="11"/>
  <c r="Y9" i="11"/>
  <c r="X9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B9" i="11"/>
  <c r="CF8" i="11"/>
  <c r="CE8" i="11"/>
  <c r="CD8" i="11"/>
  <c r="CC8" i="11"/>
  <c r="CB8" i="11"/>
  <c r="CA8" i="11"/>
  <c r="BZ8" i="11"/>
  <c r="BY8" i="11"/>
  <c r="BX8" i="11"/>
  <c r="BW8" i="11"/>
  <c r="BV8" i="11"/>
  <c r="BU8" i="11"/>
  <c r="BT8" i="11"/>
  <c r="BS8" i="11"/>
  <c r="BR8" i="11"/>
  <c r="BQ8" i="11"/>
  <c r="BP8" i="11"/>
  <c r="BO8" i="11"/>
  <c r="BN8" i="11"/>
  <c r="BM8" i="11"/>
  <c r="BL8" i="11"/>
  <c r="BK8" i="11"/>
  <c r="BJ8" i="11"/>
  <c r="BI8" i="11"/>
  <c r="BH8" i="11"/>
  <c r="BG8" i="11"/>
  <c r="BF8" i="11"/>
  <c r="BE8" i="11"/>
  <c r="BD8" i="11"/>
  <c r="BC8" i="11"/>
  <c r="BB8" i="11"/>
  <c r="BA8" i="11"/>
  <c r="AZ8" i="11"/>
  <c r="AY8" i="11"/>
  <c r="AX8" i="11"/>
  <c r="AW8" i="11"/>
  <c r="AV8" i="11"/>
  <c r="AU8" i="11"/>
  <c r="AT8" i="11"/>
  <c r="AS8" i="11"/>
  <c r="AR8" i="11"/>
  <c r="AQ8" i="11"/>
  <c r="AP8" i="11"/>
  <c r="AO8" i="11"/>
  <c r="AN8" i="11"/>
  <c r="AM8" i="11"/>
  <c r="AL8" i="11"/>
  <c r="AK8" i="11"/>
  <c r="AJ8" i="11"/>
  <c r="AI8" i="11"/>
  <c r="AH8" i="11"/>
  <c r="AG8" i="11"/>
  <c r="AF8" i="11"/>
  <c r="AE8" i="11"/>
  <c r="AD8" i="11"/>
  <c r="AC8" i="11"/>
  <c r="AB8" i="11"/>
  <c r="AA8" i="11"/>
  <c r="Z8" i="11"/>
  <c r="Y8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B8" i="11"/>
  <c r="CF7" i="11"/>
  <c r="CE7" i="11"/>
  <c r="CD7" i="11"/>
  <c r="CC7" i="11"/>
  <c r="CB7" i="11"/>
  <c r="CA7" i="11"/>
  <c r="BZ7" i="11"/>
  <c r="BY7" i="11"/>
  <c r="BX7" i="11"/>
  <c r="BW7" i="11"/>
  <c r="BV7" i="11"/>
  <c r="BU7" i="11"/>
  <c r="BT7" i="11"/>
  <c r="BS7" i="11"/>
  <c r="BR7" i="11"/>
  <c r="BQ7" i="11"/>
  <c r="BP7" i="11"/>
  <c r="BO7" i="11"/>
  <c r="BN7" i="11"/>
  <c r="BM7" i="11"/>
  <c r="BL7" i="11"/>
  <c r="BK7" i="11"/>
  <c r="BJ7" i="11"/>
  <c r="BI7" i="11"/>
  <c r="BH7" i="11"/>
  <c r="BG7" i="11"/>
  <c r="BF7" i="11"/>
  <c r="BE7" i="11"/>
  <c r="BD7" i="11"/>
  <c r="BC7" i="11"/>
  <c r="BB7" i="11"/>
  <c r="BA7" i="11"/>
  <c r="AZ7" i="11"/>
  <c r="AY7" i="11"/>
  <c r="AX7" i="11"/>
  <c r="AW7" i="11"/>
  <c r="AV7" i="11"/>
  <c r="AU7" i="11"/>
  <c r="AT7" i="11"/>
  <c r="AS7" i="11"/>
  <c r="AR7" i="11"/>
  <c r="AQ7" i="11"/>
  <c r="AP7" i="11"/>
  <c r="AO7" i="11"/>
  <c r="AN7" i="11"/>
  <c r="AM7" i="11"/>
  <c r="AL7" i="11"/>
  <c r="AK7" i="11"/>
  <c r="AJ7" i="11"/>
  <c r="AI7" i="11"/>
  <c r="AH7" i="11"/>
  <c r="AG7" i="11"/>
  <c r="AF7" i="11"/>
  <c r="AE7" i="11"/>
  <c r="AD7" i="11"/>
  <c r="AC7" i="11"/>
  <c r="AB7" i="11"/>
  <c r="AA7" i="11"/>
  <c r="Z7" i="1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B7" i="11"/>
  <c r="CF6" i="11"/>
  <c r="CE6" i="11"/>
  <c r="CD6" i="11"/>
  <c r="CC6" i="11"/>
  <c r="CB6" i="11"/>
  <c r="CA6" i="11"/>
  <c r="BZ6" i="11"/>
  <c r="BY6" i="11"/>
  <c r="BX6" i="11"/>
  <c r="BW6" i="11"/>
  <c r="BV6" i="11"/>
  <c r="BU6" i="11"/>
  <c r="BT6" i="11"/>
  <c r="BS6" i="11"/>
  <c r="BR6" i="11"/>
  <c r="BQ6" i="11"/>
  <c r="BP6" i="11"/>
  <c r="BO6" i="11"/>
  <c r="BN6" i="11"/>
  <c r="BM6" i="11"/>
  <c r="BL6" i="11"/>
  <c r="BK6" i="11"/>
  <c r="BJ6" i="11"/>
  <c r="BI6" i="11"/>
  <c r="BH6" i="11"/>
  <c r="BG6" i="11"/>
  <c r="BF6" i="11"/>
  <c r="BE6" i="11"/>
  <c r="BD6" i="11"/>
  <c r="BC6" i="11"/>
  <c r="BB6" i="11"/>
  <c r="BA6" i="11"/>
  <c r="AZ6" i="11"/>
  <c r="AY6" i="11"/>
  <c r="AX6" i="11"/>
  <c r="AW6" i="11"/>
  <c r="AV6" i="11"/>
  <c r="AU6" i="11"/>
  <c r="AT6" i="11"/>
  <c r="AS6" i="11"/>
  <c r="AR6" i="11"/>
  <c r="AQ6" i="11"/>
  <c r="AP6" i="11"/>
  <c r="AO6" i="11"/>
  <c r="AN6" i="11"/>
  <c r="AM6" i="11"/>
  <c r="AL6" i="11"/>
  <c r="AK6" i="11"/>
  <c r="AJ6" i="11"/>
  <c r="AI6" i="11"/>
  <c r="AH6" i="11"/>
  <c r="AG6" i="11"/>
  <c r="AF6" i="11"/>
  <c r="AE6" i="11"/>
  <c r="AD6" i="11"/>
  <c r="AC6" i="11"/>
  <c r="AB6" i="11"/>
  <c r="AA6" i="11"/>
  <c r="Z6" i="11"/>
  <c r="Y6" i="11"/>
  <c r="X6" i="11"/>
  <c r="W6" i="11"/>
  <c r="V6" i="11"/>
  <c r="U6" i="11"/>
  <c r="T6" i="11"/>
  <c r="S6" i="1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/>
  <c r="B6" i="11"/>
  <c r="CF5" i="11"/>
  <c r="CE5" i="11"/>
  <c r="CD5" i="11"/>
  <c r="CC5" i="11"/>
  <c r="CB5" i="11"/>
  <c r="CA5" i="11"/>
  <c r="BZ5" i="11"/>
  <c r="BY5" i="11"/>
  <c r="BX5" i="11"/>
  <c r="BW5" i="11"/>
  <c r="BV5" i="11"/>
  <c r="BU5" i="11"/>
  <c r="BT5" i="11"/>
  <c r="BS5" i="11"/>
  <c r="BR5" i="11"/>
  <c r="BQ5" i="11"/>
  <c r="BP5" i="11"/>
  <c r="BO5" i="11"/>
  <c r="BN5" i="11"/>
  <c r="BM5" i="11"/>
  <c r="BL5" i="11"/>
  <c r="BK5" i="11"/>
  <c r="BJ5" i="11"/>
  <c r="BI5" i="11"/>
  <c r="BH5" i="11"/>
  <c r="BG5" i="11"/>
  <c r="BF5" i="11"/>
  <c r="BE5" i="11"/>
  <c r="BD5" i="11"/>
  <c r="BC5" i="11"/>
  <c r="BB5" i="11"/>
  <c r="BA5" i="11"/>
  <c r="AZ5" i="11"/>
  <c r="AY5" i="11"/>
  <c r="AX5" i="11"/>
  <c r="AW5" i="11"/>
  <c r="AV5" i="11"/>
  <c r="AU5" i="11"/>
  <c r="AT5" i="11"/>
  <c r="AS5" i="11"/>
  <c r="AR5" i="11"/>
  <c r="AQ5" i="11"/>
  <c r="AP5" i="11"/>
  <c r="AO5" i="11"/>
  <c r="AN5" i="11"/>
  <c r="AM5" i="11"/>
  <c r="AL5" i="11"/>
  <c r="AK5" i="11"/>
  <c r="AJ5" i="11"/>
  <c r="AI5" i="11"/>
  <c r="AH5" i="11"/>
  <c r="AG5" i="11"/>
  <c r="AF5" i="11"/>
  <c r="AE5" i="11"/>
  <c r="AD5" i="11"/>
  <c r="AC5" i="11"/>
  <c r="AB5" i="11"/>
  <c r="AA5" i="11"/>
  <c r="Z5" i="11"/>
  <c r="Y5" i="11"/>
  <c r="X5" i="11"/>
  <c r="W5" i="11"/>
  <c r="V5" i="11"/>
  <c r="U5" i="11"/>
  <c r="T5" i="11"/>
  <c r="S5" i="1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/>
  <c r="B5" i="11"/>
  <c r="CF4" i="11"/>
  <c r="CE4" i="11"/>
  <c r="CD4" i="11"/>
  <c r="CC4" i="11"/>
  <c r="CB4" i="11"/>
  <c r="CA4" i="11"/>
  <c r="BZ4" i="11"/>
  <c r="BY4" i="11"/>
  <c r="BX4" i="11"/>
  <c r="BW4" i="11"/>
  <c r="BV4" i="11"/>
  <c r="BU4" i="11"/>
  <c r="BT4" i="11"/>
  <c r="BS4" i="11"/>
  <c r="BR4" i="11"/>
  <c r="BQ4" i="11"/>
  <c r="BP4" i="11"/>
  <c r="BO4" i="11"/>
  <c r="BN4" i="11"/>
  <c r="BM4" i="11"/>
  <c r="BL4" i="11"/>
  <c r="BK4" i="11"/>
  <c r="BJ4" i="11"/>
  <c r="BI4" i="11"/>
  <c r="BH4" i="11"/>
  <c r="BG4" i="11"/>
  <c r="BF4" i="11"/>
  <c r="BE4" i="11"/>
  <c r="BD4" i="11"/>
  <c r="BC4" i="11"/>
  <c r="BB4" i="11"/>
  <c r="BA4" i="11"/>
  <c r="AZ4" i="11"/>
  <c r="AY4" i="11"/>
  <c r="AX4" i="11"/>
  <c r="AW4" i="11"/>
  <c r="AV4" i="11"/>
  <c r="AU4" i="11"/>
  <c r="AT4" i="11"/>
  <c r="AS4" i="11"/>
  <c r="AR4" i="11"/>
  <c r="AQ4" i="11"/>
  <c r="AP4" i="11"/>
  <c r="AO4" i="11"/>
  <c r="AN4" i="11"/>
  <c r="AM4" i="11"/>
  <c r="AL4" i="11"/>
  <c r="AK4" i="11"/>
  <c r="AJ4" i="11"/>
  <c r="AI4" i="11"/>
  <c r="AH4" i="11"/>
  <c r="AG4" i="11"/>
  <c r="AF4" i="11"/>
  <c r="AE4" i="11"/>
  <c r="AD4" i="11"/>
  <c r="AC4" i="11"/>
  <c r="AB4" i="11"/>
  <c r="AA4" i="11"/>
  <c r="Z4" i="11"/>
  <c r="Y4" i="11"/>
  <c r="X4" i="11"/>
  <c r="W4" i="11"/>
  <c r="V4" i="11"/>
  <c r="U4" i="11"/>
  <c r="T4" i="11"/>
  <c r="S4" i="11"/>
  <c r="R4" i="11"/>
  <c r="Q4" i="11"/>
  <c r="P4" i="11"/>
  <c r="O4" i="11"/>
  <c r="N4" i="11"/>
  <c r="M4" i="11"/>
  <c r="L4" i="11"/>
  <c r="K4" i="11"/>
  <c r="J4" i="11"/>
  <c r="I4" i="11"/>
  <c r="H4" i="11"/>
  <c r="G4" i="11"/>
  <c r="F4" i="11"/>
  <c r="E4" i="11"/>
  <c r="D4" i="11"/>
  <c r="C4" i="11"/>
  <c r="B4" i="11"/>
  <c r="CF3" i="11"/>
  <c r="CE3" i="11"/>
  <c r="CD3" i="11"/>
  <c r="CD2" i="11" s="1"/>
  <c r="B103" i="1" s="1"/>
  <c r="CC3" i="11"/>
  <c r="CB3" i="11"/>
  <c r="CA3" i="11"/>
  <c r="BZ3" i="11"/>
  <c r="BY3" i="11"/>
  <c r="BX3" i="11"/>
  <c r="BW3" i="11"/>
  <c r="BV3" i="11"/>
  <c r="BV2" i="11" s="1"/>
  <c r="B95" i="1" s="1"/>
  <c r="BU3" i="11"/>
  <c r="BT3" i="11"/>
  <c r="BS3" i="11"/>
  <c r="BR3" i="11"/>
  <c r="BQ3" i="11"/>
  <c r="BP3" i="11"/>
  <c r="BO3" i="11"/>
  <c r="BN3" i="11"/>
  <c r="BN2" i="11" s="1"/>
  <c r="B87" i="1" s="1"/>
  <c r="BM3" i="11"/>
  <c r="BL3" i="11"/>
  <c r="BK3" i="11"/>
  <c r="BJ3" i="11"/>
  <c r="BI3" i="11"/>
  <c r="BH3" i="11"/>
  <c r="BG3" i="11"/>
  <c r="BF3" i="11"/>
  <c r="BF2" i="11" s="1"/>
  <c r="B79" i="1" s="1"/>
  <c r="BE3" i="11"/>
  <c r="BD3" i="11"/>
  <c r="BC3" i="11"/>
  <c r="BB3" i="11"/>
  <c r="BA3" i="11"/>
  <c r="AZ3" i="11"/>
  <c r="AY3" i="11"/>
  <c r="AX3" i="11"/>
  <c r="AX2" i="11" s="1"/>
  <c r="B71" i="1" s="1"/>
  <c r="AW3" i="11"/>
  <c r="AV3" i="11"/>
  <c r="AU3" i="11"/>
  <c r="AT3" i="11"/>
  <c r="AS3" i="11"/>
  <c r="AR3" i="11"/>
  <c r="AQ3" i="11"/>
  <c r="AP3" i="11"/>
  <c r="AP2" i="11" s="1"/>
  <c r="B63" i="1" s="1"/>
  <c r="AO3" i="11"/>
  <c r="AN3" i="11"/>
  <c r="AM3" i="11"/>
  <c r="AL3" i="11"/>
  <c r="AK3" i="11"/>
  <c r="AJ3" i="11"/>
  <c r="AI3" i="11"/>
  <c r="AH3" i="11"/>
  <c r="AH2" i="11" s="1"/>
  <c r="AG3" i="11"/>
  <c r="AF3" i="11"/>
  <c r="AE3" i="11"/>
  <c r="AD3" i="11"/>
  <c r="AC3" i="11"/>
  <c r="AB3" i="11"/>
  <c r="AA3" i="11"/>
  <c r="Z3" i="11"/>
  <c r="Z2" i="11" s="1"/>
  <c r="B47" i="1" s="1"/>
  <c r="Y3" i="11"/>
  <c r="X3" i="11"/>
  <c r="W3" i="11"/>
  <c r="V3" i="11"/>
  <c r="U3" i="11"/>
  <c r="T3" i="11"/>
  <c r="S3" i="11"/>
  <c r="R3" i="11"/>
  <c r="R2" i="11" s="1"/>
  <c r="B39" i="1" s="1"/>
  <c r="Q3" i="11"/>
  <c r="P3" i="11"/>
  <c r="O3" i="11"/>
  <c r="N3" i="11"/>
  <c r="M3" i="11"/>
  <c r="L3" i="11"/>
  <c r="K3" i="11"/>
  <c r="J3" i="11"/>
  <c r="J2" i="11" s="1"/>
  <c r="I3" i="11"/>
  <c r="H3" i="11"/>
  <c r="G3" i="11"/>
  <c r="F3" i="11"/>
  <c r="E3" i="11"/>
  <c r="D3" i="11"/>
  <c r="C3" i="11"/>
  <c r="B3" i="11"/>
  <c r="B2" i="11" s="1"/>
  <c r="B6" i="12" l="1"/>
  <c r="B23" i="1"/>
  <c r="B15" i="12"/>
  <c r="B55" i="1"/>
  <c r="B31" i="1"/>
  <c r="B12" i="12"/>
  <c r="AY2" i="11"/>
  <c r="B72" i="1" s="1"/>
  <c r="BW2" i="11"/>
  <c r="B96" i="1" s="1"/>
  <c r="AF2" i="11"/>
  <c r="B53" i="1" s="1"/>
  <c r="BL2" i="11"/>
  <c r="B85" i="1" s="1"/>
  <c r="K2" i="11"/>
  <c r="AA2" i="11"/>
  <c r="AQ2" i="11"/>
  <c r="B64" i="1" s="1"/>
  <c r="BO2" i="11"/>
  <c r="B88" i="1" s="1"/>
  <c r="H2" i="11"/>
  <c r="B29" i="1" s="1"/>
  <c r="X2" i="11"/>
  <c r="B45" i="1" s="1"/>
  <c r="CB2" i="11"/>
  <c r="B101" i="1" s="1"/>
  <c r="C2" i="11"/>
  <c r="B24" i="1" s="1"/>
  <c r="S2" i="11"/>
  <c r="B40" i="1" s="1"/>
  <c r="AI2" i="11"/>
  <c r="B56" i="1" s="1"/>
  <c r="BG2" i="11"/>
  <c r="B80" i="1" s="1"/>
  <c r="CE2" i="11"/>
  <c r="B104" i="1" s="1"/>
  <c r="P2" i="11"/>
  <c r="AN2" i="11"/>
  <c r="B61" i="1" s="1"/>
  <c r="AV2" i="11"/>
  <c r="B69" i="1" s="1"/>
  <c r="BD2" i="11"/>
  <c r="B77" i="1" s="1"/>
  <c r="BT2" i="11"/>
  <c r="B93" i="1" s="1"/>
  <c r="E2" i="11"/>
  <c r="M2" i="11"/>
  <c r="B34" i="1" s="1"/>
  <c r="U2" i="11"/>
  <c r="B42" i="1" s="1"/>
  <c r="AC2" i="11"/>
  <c r="B50" i="1" s="1"/>
  <c r="AK2" i="11"/>
  <c r="B58" i="1" s="1"/>
  <c r="AS2" i="11"/>
  <c r="B66" i="1" s="1"/>
  <c r="BA2" i="11"/>
  <c r="B74" i="1" s="1"/>
  <c r="BI2" i="11"/>
  <c r="B82" i="1" s="1"/>
  <c r="BQ2" i="11"/>
  <c r="B90" i="1" s="1"/>
  <c r="BY2" i="11"/>
  <c r="B98" i="1" s="1"/>
  <c r="AE2" i="11"/>
  <c r="B52" i="1" s="1"/>
  <c r="CA2" i="11"/>
  <c r="B100" i="1" s="1"/>
  <c r="AB2" i="11"/>
  <c r="B49" i="1" s="1"/>
  <c r="BH2" i="11"/>
  <c r="B81" i="1" s="1"/>
  <c r="BX2" i="11"/>
  <c r="B97" i="1" s="1"/>
  <c r="N2" i="11"/>
  <c r="AT2" i="11"/>
  <c r="B67" i="1" s="1"/>
  <c r="BZ2" i="11"/>
  <c r="B99" i="1" s="1"/>
  <c r="O2" i="11"/>
  <c r="B36" i="1" s="1"/>
  <c r="AM2" i="11"/>
  <c r="B60" i="1" s="1"/>
  <c r="AU2" i="11"/>
  <c r="B68" i="1" s="1"/>
  <c r="BK2" i="11"/>
  <c r="B84" i="1" s="1"/>
  <c r="L2" i="11"/>
  <c r="B33" i="1" s="1"/>
  <c r="AJ2" i="11"/>
  <c r="AZ2" i="11"/>
  <c r="B73" i="1" s="1"/>
  <c r="BP2" i="11"/>
  <c r="B89" i="1" s="1"/>
  <c r="F2" i="11"/>
  <c r="AD2" i="11"/>
  <c r="B51" i="1" s="1"/>
  <c r="BB2" i="11"/>
  <c r="B75" i="1" s="1"/>
  <c r="G2" i="11"/>
  <c r="B28" i="1" s="1"/>
  <c r="W2" i="11"/>
  <c r="B44" i="1" s="1"/>
  <c r="BC2" i="11"/>
  <c r="B76" i="1" s="1"/>
  <c r="BS2" i="11"/>
  <c r="B92" i="1" s="1"/>
  <c r="D2" i="11"/>
  <c r="T2" i="11"/>
  <c r="B41" i="1" s="1"/>
  <c r="AR2" i="11"/>
  <c r="B65" i="1" s="1"/>
  <c r="CF2" i="11"/>
  <c r="B105" i="1" s="1"/>
  <c r="V2" i="11"/>
  <c r="B43" i="1" s="1"/>
  <c r="AL2" i="11"/>
  <c r="B59" i="1" s="1"/>
  <c r="BJ2" i="11"/>
  <c r="B83" i="1" s="1"/>
  <c r="BR2" i="11"/>
  <c r="B91" i="1" s="1"/>
  <c r="I2" i="11"/>
  <c r="B30" i="1" s="1"/>
  <c r="Q2" i="11"/>
  <c r="B38" i="1" s="1"/>
  <c r="Y2" i="11"/>
  <c r="B46" i="1" s="1"/>
  <c r="AG2" i="11"/>
  <c r="B54" i="1" s="1"/>
  <c r="AO2" i="11"/>
  <c r="B62" i="1" s="1"/>
  <c r="AW2" i="11"/>
  <c r="B70" i="1" s="1"/>
  <c r="BE2" i="11"/>
  <c r="B78" i="1" s="1"/>
  <c r="BM2" i="11"/>
  <c r="B86" i="1" s="1"/>
  <c r="BU2" i="11"/>
  <c r="B94" i="1" s="1"/>
  <c r="CC2" i="11"/>
  <c r="B102" i="1" s="1"/>
  <c r="AQ5" i="12"/>
  <c r="AP5" i="12"/>
  <c r="S5" i="12"/>
  <c r="V5" i="12"/>
  <c r="X5" i="12" s="1"/>
  <c r="AQ13" i="12"/>
  <c r="AQ9" i="12"/>
  <c r="S14" i="12"/>
  <c r="AQ7" i="12"/>
  <c r="AQ6" i="12"/>
  <c r="AQ11" i="12"/>
  <c r="AP2" i="12"/>
  <c r="AQ12" i="12"/>
  <c r="AP11" i="12"/>
  <c r="AQ3" i="12"/>
  <c r="S10" i="12"/>
  <c r="AQ16" i="12"/>
  <c r="AQ2" i="12"/>
  <c r="AP3" i="12"/>
  <c r="AP12" i="12"/>
  <c r="V10" i="12"/>
  <c r="AC10" i="12" s="1"/>
  <c r="AD4" i="12"/>
  <c r="AQ4" i="12"/>
  <c r="S4" i="12"/>
  <c r="AP6" i="12"/>
  <c r="AP7" i="12"/>
  <c r="V8" i="12"/>
  <c r="AC8" i="12" s="1"/>
  <c r="AP9" i="12"/>
  <c r="AP15" i="12"/>
  <c r="AQ10" i="12"/>
  <c r="AP13" i="12"/>
  <c r="AP14" i="12"/>
  <c r="AB4" i="12"/>
  <c r="AP4" i="12"/>
  <c r="AP8" i="12"/>
  <c r="W4" i="12"/>
  <c r="AT4" i="12" s="1"/>
  <c r="AG14" i="12"/>
  <c r="AQ14" i="12"/>
  <c r="AQ15" i="12"/>
  <c r="AP16" i="12"/>
  <c r="V16" i="12"/>
  <c r="AB16" i="12" s="1"/>
  <c r="AF4" i="12"/>
  <c r="Y4" i="12"/>
  <c r="S2" i="12"/>
  <c r="V3" i="12"/>
  <c r="AB3" i="12" s="1"/>
  <c r="Z4" i="12"/>
  <c r="V2" i="12"/>
  <c r="AG2" i="12" s="1"/>
  <c r="S3" i="12"/>
  <c r="AE4" i="12"/>
  <c r="AG4" i="12"/>
  <c r="S6" i="12"/>
  <c r="V6" i="12"/>
  <c r="AB6" i="12" s="1"/>
  <c r="S9" i="12"/>
  <c r="V9" i="12"/>
  <c r="AA9" i="12" s="1"/>
  <c r="S13" i="12"/>
  <c r="V13" i="12"/>
  <c r="AA13" i="12" s="1"/>
  <c r="AC4" i="12"/>
  <c r="AP10" i="12"/>
  <c r="AQ8" i="12"/>
  <c r="S12" i="12"/>
  <c r="V12" i="12"/>
  <c r="AB12" i="12" s="1"/>
  <c r="X4" i="12"/>
  <c r="AE14" i="12"/>
  <c r="W14" i="12"/>
  <c r="AT14" i="12" s="1"/>
  <c r="S11" i="12"/>
  <c r="Z14" i="12"/>
  <c r="S8" i="12"/>
  <c r="AB14" i="12"/>
  <c r="V7" i="12"/>
  <c r="X7" i="12" s="1"/>
  <c r="V11" i="12"/>
  <c r="AD11" i="12" s="1"/>
  <c r="AD14" i="12"/>
  <c r="V15" i="12"/>
  <c r="W15" i="12" s="1"/>
  <c r="AT15" i="12" s="1"/>
  <c r="AC14" i="12"/>
  <c r="S16" i="12"/>
  <c r="X14" i="12"/>
  <c r="AF14" i="12"/>
  <c r="Y14" i="12"/>
  <c r="S15" i="12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2" i="1"/>
  <c r="B11" i="12" l="1"/>
  <c r="B37" i="1"/>
  <c r="B27" i="1"/>
  <c r="B9" i="12"/>
  <c r="B7" i="12"/>
  <c r="B25" i="1"/>
  <c r="B26" i="1"/>
  <c r="B8" i="12"/>
  <c r="B14" i="12"/>
  <c r="B48" i="1"/>
  <c r="B16" i="12"/>
  <c r="B57" i="1"/>
  <c r="B13" i="12"/>
  <c r="B35" i="1"/>
  <c r="B32" i="1"/>
  <c r="B10" i="12"/>
  <c r="AF8" i="12"/>
  <c r="X8" i="12"/>
  <c r="AD8" i="12"/>
  <c r="AE8" i="12"/>
  <c r="Z8" i="12"/>
  <c r="AB5" i="12"/>
  <c r="AC5" i="12"/>
  <c r="AA5" i="12"/>
  <c r="AA8" i="12"/>
  <c r="Z5" i="12"/>
  <c r="AF5" i="12"/>
  <c r="AL14" i="12"/>
  <c r="AX14" i="12" s="1"/>
  <c r="AE5" i="12"/>
  <c r="AD5" i="12"/>
  <c r="W5" i="12"/>
  <c r="AT5" i="12" s="1"/>
  <c r="AG5" i="12"/>
  <c r="Y5" i="12"/>
  <c r="Y10" i="12"/>
  <c r="AG10" i="12"/>
  <c r="Y16" i="12"/>
  <c r="AB15" i="12"/>
  <c r="AE15" i="12"/>
  <c r="AE10" i="12"/>
  <c r="X15" i="12"/>
  <c r="AA10" i="12"/>
  <c r="AB10" i="12"/>
  <c r="Y3" i="12"/>
  <c r="X10" i="12"/>
  <c r="AE3" i="12"/>
  <c r="AL4" i="12"/>
  <c r="AX4" i="12" s="1"/>
  <c r="AE16" i="12"/>
  <c r="Z16" i="12"/>
  <c r="Z10" i="12"/>
  <c r="W10" i="12"/>
  <c r="AT10" i="12" s="1"/>
  <c r="AF10" i="12"/>
  <c r="AA15" i="12"/>
  <c r="AD16" i="12"/>
  <c r="AF15" i="12"/>
  <c r="AA16" i="12"/>
  <c r="Z12" i="12"/>
  <c r="Z2" i="12"/>
  <c r="AB9" i="12"/>
  <c r="X13" i="12"/>
  <c r="AD10" i="12"/>
  <c r="AG3" i="12"/>
  <c r="AC16" i="12"/>
  <c r="Z11" i="12"/>
  <c r="AD9" i="12"/>
  <c r="AF16" i="12"/>
  <c r="AG16" i="12"/>
  <c r="W16" i="12"/>
  <c r="AT16" i="12" s="1"/>
  <c r="X16" i="12"/>
  <c r="AG6" i="12"/>
  <c r="AC3" i="12"/>
  <c r="AA11" i="12"/>
  <c r="AF3" i="12"/>
  <c r="Z3" i="12"/>
  <c r="X3" i="12"/>
  <c r="AF6" i="12"/>
  <c r="AD3" i="12"/>
  <c r="AB8" i="12"/>
  <c r="Y8" i="12"/>
  <c r="W8" i="12"/>
  <c r="AT8" i="12" s="1"/>
  <c r="AG8" i="12"/>
  <c r="AF11" i="12"/>
  <c r="AG15" i="12"/>
  <c r="AF9" i="12"/>
  <c r="AD13" i="12"/>
  <c r="Y9" i="12"/>
  <c r="AD6" i="12"/>
  <c r="Y2" i="12"/>
  <c r="X6" i="12"/>
  <c r="AF2" i="12"/>
  <c r="AA2" i="12"/>
  <c r="Z15" i="12"/>
  <c r="Y15" i="12"/>
  <c r="AD15" i="12"/>
  <c r="AC15" i="12"/>
  <c r="AE11" i="12"/>
  <c r="W11" i="12"/>
  <c r="AT11" i="12" s="1"/>
  <c r="AB11" i="12"/>
  <c r="AG11" i="12"/>
  <c r="Y11" i="12"/>
  <c r="AE12" i="12"/>
  <c r="AA12" i="12"/>
  <c r="AD7" i="12"/>
  <c r="AE13" i="12"/>
  <c r="AG9" i="12"/>
  <c r="Z6" i="12"/>
  <c r="AE2" i="12"/>
  <c r="AA3" i="12"/>
  <c r="W3" i="12"/>
  <c r="AT3" i="12" s="1"/>
  <c r="AK14" i="12"/>
  <c r="AW14" i="12" s="1"/>
  <c r="AJ14" i="12"/>
  <c r="AV14" i="12" s="1"/>
  <c r="AC11" i="12"/>
  <c r="AE6" i="12"/>
  <c r="Y13" i="12"/>
  <c r="Z9" i="12"/>
  <c r="W2" i="12"/>
  <c r="AT2" i="12" s="1"/>
  <c r="AD2" i="12"/>
  <c r="AJ4" i="12"/>
  <c r="AV4" i="12" s="1"/>
  <c r="AK4" i="12"/>
  <c r="AW4" i="12" s="1"/>
  <c r="AC7" i="12"/>
  <c r="AF12" i="12"/>
  <c r="W12" i="12"/>
  <c r="AT12" i="12" s="1"/>
  <c r="AG13" i="12"/>
  <c r="AA6" i="12"/>
  <c r="X9" i="12"/>
  <c r="AC12" i="12"/>
  <c r="X11" i="12"/>
  <c r="AF7" i="12"/>
  <c r="AD12" i="12"/>
  <c r="X12" i="12"/>
  <c r="Z13" i="12"/>
  <c r="AE9" i="12"/>
  <c r="AB2" i="12"/>
  <c r="Y12" i="12"/>
  <c r="AC6" i="12"/>
  <c r="AC2" i="12"/>
  <c r="AC13" i="12"/>
  <c r="X2" i="12"/>
  <c r="AG12" i="12"/>
  <c r="AB13" i="12"/>
  <c r="W9" i="12"/>
  <c r="AT9" i="12" s="1"/>
  <c r="AC9" i="12"/>
  <c r="AE7" i="12"/>
  <c r="W7" i="12"/>
  <c r="AT7" i="12" s="1"/>
  <c r="AG7" i="12"/>
  <c r="AB7" i="12"/>
  <c r="AA7" i="12"/>
  <c r="Y7" i="12"/>
  <c r="Z7" i="12"/>
  <c r="AJ10" i="12"/>
  <c r="AV10" i="12" s="1"/>
  <c r="W13" i="12"/>
  <c r="AT13" i="12" s="1"/>
  <c r="AF13" i="12"/>
  <c r="W6" i="12"/>
  <c r="AT6" i="12" s="1"/>
  <c r="Y6" i="12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2" i="1"/>
  <c r="AL10" i="12" l="1"/>
  <c r="AX10" i="12" s="1"/>
  <c r="AL5" i="12"/>
  <c r="AX5" i="12" s="1"/>
  <c r="AL8" i="12"/>
  <c r="AX8" i="12" s="1"/>
  <c r="AL13" i="12"/>
  <c r="AX13" i="12" s="1"/>
  <c r="AK5" i="12"/>
  <c r="AW5" i="12" s="1"/>
  <c r="AJ5" i="12"/>
  <c r="AV5" i="12" s="1"/>
  <c r="AL6" i="12"/>
  <c r="AX6" i="12" s="1"/>
  <c r="AL16" i="12"/>
  <c r="AX16" i="12" s="1"/>
  <c r="AK10" i="12"/>
  <c r="AW10" i="12" s="1"/>
  <c r="E10" i="12" s="1"/>
  <c r="AL11" i="12"/>
  <c r="AX11" i="12" s="1"/>
  <c r="AK3" i="12"/>
  <c r="AW3" i="12" s="1"/>
  <c r="AL15" i="12"/>
  <c r="AX15" i="12" s="1"/>
  <c r="AL3" i="12"/>
  <c r="AX3" i="12" s="1"/>
  <c r="AJ16" i="12"/>
  <c r="AV16" i="12" s="1"/>
  <c r="AJ3" i="12"/>
  <c r="AV3" i="12" s="1"/>
  <c r="AK16" i="12"/>
  <c r="AW16" i="12" s="1"/>
  <c r="AK8" i="12"/>
  <c r="AW8" i="12" s="1"/>
  <c r="AJ8" i="12"/>
  <c r="AV8" i="12" s="1"/>
  <c r="E4" i="12"/>
  <c r="E14" i="12"/>
  <c r="AK11" i="12"/>
  <c r="AW11" i="12" s="1"/>
  <c r="AJ11" i="12"/>
  <c r="AV11" i="12" s="1"/>
  <c r="AJ6" i="12"/>
  <c r="AV6" i="12" s="1"/>
  <c r="AK6" i="12"/>
  <c r="AW6" i="12" s="1"/>
  <c r="AK7" i="12"/>
  <c r="AW7" i="12" s="1"/>
  <c r="AJ7" i="12"/>
  <c r="AV7" i="12" s="1"/>
  <c r="AL7" i="12"/>
  <c r="AX7" i="12" s="1"/>
  <c r="AK15" i="12"/>
  <c r="AW15" i="12" s="1"/>
  <c r="AJ15" i="12"/>
  <c r="AV15" i="12" s="1"/>
  <c r="AJ9" i="12"/>
  <c r="AV9" i="12" s="1"/>
  <c r="AK9" i="12"/>
  <c r="AW9" i="12" s="1"/>
  <c r="AL12" i="12"/>
  <c r="AX12" i="12" s="1"/>
  <c r="AJ13" i="12"/>
  <c r="AV13" i="12" s="1"/>
  <c r="AK13" i="12"/>
  <c r="AW13" i="12" s="1"/>
  <c r="AL9" i="12"/>
  <c r="AX9" i="12" s="1"/>
  <c r="AJ2" i="12"/>
  <c r="AV2" i="12" s="1"/>
  <c r="AK2" i="12"/>
  <c r="AW2" i="12" s="1"/>
  <c r="AJ12" i="12"/>
  <c r="AV12" i="12" s="1"/>
  <c r="AK12" i="12"/>
  <c r="AW12" i="12" s="1"/>
  <c r="AL2" i="12"/>
  <c r="AX2" i="12" s="1"/>
  <c r="L77" i="1"/>
  <c r="M77" i="1"/>
  <c r="N77" i="1"/>
  <c r="O77" i="1"/>
  <c r="P77" i="1"/>
  <c r="Q77" i="1"/>
  <c r="S77" i="1"/>
  <c r="AQ77" i="1" s="1"/>
  <c r="T77" i="1"/>
  <c r="AR77" i="1" s="1"/>
  <c r="AH77" i="1"/>
  <c r="AT77" i="1" s="1"/>
  <c r="L30" i="1"/>
  <c r="M30" i="1"/>
  <c r="N30" i="1"/>
  <c r="O30" i="1"/>
  <c r="P30" i="1"/>
  <c r="Q30" i="1"/>
  <c r="S30" i="1"/>
  <c r="AQ30" i="1" s="1"/>
  <c r="T30" i="1"/>
  <c r="AR30" i="1" s="1"/>
  <c r="AH30" i="1"/>
  <c r="AT30" i="1" s="1"/>
  <c r="L91" i="1"/>
  <c r="M91" i="1"/>
  <c r="N91" i="1"/>
  <c r="O91" i="1"/>
  <c r="P91" i="1"/>
  <c r="Q91" i="1"/>
  <c r="S91" i="1"/>
  <c r="AQ91" i="1" s="1"/>
  <c r="T91" i="1"/>
  <c r="AR91" i="1" s="1"/>
  <c r="AH91" i="1"/>
  <c r="AT91" i="1" s="1"/>
  <c r="L92" i="1"/>
  <c r="M92" i="1"/>
  <c r="N92" i="1"/>
  <c r="O92" i="1"/>
  <c r="P92" i="1"/>
  <c r="Q92" i="1"/>
  <c r="S92" i="1"/>
  <c r="AQ92" i="1" s="1"/>
  <c r="T92" i="1"/>
  <c r="AR92" i="1" s="1"/>
  <c r="AH92" i="1"/>
  <c r="AT92" i="1" s="1"/>
  <c r="L93" i="1"/>
  <c r="M93" i="1"/>
  <c r="N93" i="1"/>
  <c r="O93" i="1"/>
  <c r="P93" i="1"/>
  <c r="Q93" i="1"/>
  <c r="S93" i="1"/>
  <c r="AQ93" i="1" s="1"/>
  <c r="T93" i="1"/>
  <c r="AR93" i="1" s="1"/>
  <c r="AH93" i="1"/>
  <c r="AT93" i="1" s="1"/>
  <c r="L97" i="1"/>
  <c r="M97" i="1"/>
  <c r="N97" i="1"/>
  <c r="O97" i="1"/>
  <c r="P97" i="1"/>
  <c r="Q97" i="1"/>
  <c r="S97" i="1"/>
  <c r="AQ97" i="1" s="1"/>
  <c r="T97" i="1"/>
  <c r="AR97" i="1" s="1"/>
  <c r="AH97" i="1"/>
  <c r="AT97" i="1" s="1"/>
  <c r="L23" i="1"/>
  <c r="M23" i="1"/>
  <c r="N23" i="1"/>
  <c r="O23" i="1"/>
  <c r="P23" i="1"/>
  <c r="Q23" i="1"/>
  <c r="S23" i="1"/>
  <c r="AQ23" i="1" s="1"/>
  <c r="T23" i="1"/>
  <c r="AR23" i="1" s="1"/>
  <c r="AH23" i="1"/>
  <c r="AT23" i="1" s="1"/>
  <c r="L48" i="1"/>
  <c r="M48" i="1"/>
  <c r="N48" i="1"/>
  <c r="O48" i="1"/>
  <c r="P48" i="1"/>
  <c r="Q48" i="1"/>
  <c r="S48" i="1"/>
  <c r="AQ48" i="1" s="1"/>
  <c r="T48" i="1"/>
  <c r="AR48" i="1" s="1"/>
  <c r="AH48" i="1"/>
  <c r="AT48" i="1" s="1"/>
  <c r="L54" i="1"/>
  <c r="M54" i="1"/>
  <c r="N54" i="1"/>
  <c r="O54" i="1"/>
  <c r="P54" i="1"/>
  <c r="Q54" i="1"/>
  <c r="S54" i="1"/>
  <c r="AQ54" i="1" s="1"/>
  <c r="T54" i="1"/>
  <c r="AR54" i="1" s="1"/>
  <c r="AH54" i="1"/>
  <c r="AT54" i="1" s="1"/>
  <c r="L33" i="1"/>
  <c r="M33" i="1"/>
  <c r="N33" i="1"/>
  <c r="O33" i="1"/>
  <c r="P33" i="1"/>
  <c r="Q33" i="1"/>
  <c r="S33" i="1"/>
  <c r="AQ33" i="1" s="1"/>
  <c r="T33" i="1"/>
  <c r="AR33" i="1" s="1"/>
  <c r="AH33" i="1"/>
  <c r="AT33" i="1" s="1"/>
  <c r="L26" i="1"/>
  <c r="M26" i="1"/>
  <c r="N26" i="1"/>
  <c r="O26" i="1"/>
  <c r="P26" i="1"/>
  <c r="Q26" i="1"/>
  <c r="S26" i="1"/>
  <c r="AQ26" i="1" s="1"/>
  <c r="T26" i="1"/>
  <c r="AR26" i="1" s="1"/>
  <c r="AH26" i="1"/>
  <c r="AT26" i="1" s="1"/>
  <c r="L51" i="1"/>
  <c r="M51" i="1"/>
  <c r="N51" i="1"/>
  <c r="O51" i="1"/>
  <c r="P51" i="1"/>
  <c r="Q51" i="1"/>
  <c r="S51" i="1"/>
  <c r="AQ51" i="1" s="1"/>
  <c r="T51" i="1"/>
  <c r="AR51" i="1" s="1"/>
  <c r="AH51" i="1"/>
  <c r="AT51" i="1" s="1"/>
  <c r="L90" i="1"/>
  <c r="M90" i="1"/>
  <c r="N90" i="1"/>
  <c r="O90" i="1"/>
  <c r="P90" i="1"/>
  <c r="Q90" i="1"/>
  <c r="S90" i="1"/>
  <c r="AQ90" i="1" s="1"/>
  <c r="T90" i="1"/>
  <c r="AR90" i="1" s="1"/>
  <c r="AH90" i="1"/>
  <c r="AT90" i="1" s="1"/>
  <c r="L70" i="1"/>
  <c r="M70" i="1"/>
  <c r="N70" i="1"/>
  <c r="O70" i="1"/>
  <c r="P70" i="1"/>
  <c r="Q70" i="1"/>
  <c r="S70" i="1"/>
  <c r="AQ70" i="1" s="1"/>
  <c r="T70" i="1"/>
  <c r="AR70" i="1" s="1"/>
  <c r="AH70" i="1"/>
  <c r="AT70" i="1" s="1"/>
  <c r="L62" i="1"/>
  <c r="M62" i="1"/>
  <c r="N62" i="1"/>
  <c r="O62" i="1"/>
  <c r="P62" i="1"/>
  <c r="Q62" i="1"/>
  <c r="S62" i="1"/>
  <c r="AQ62" i="1" s="1"/>
  <c r="T62" i="1"/>
  <c r="AR62" i="1" s="1"/>
  <c r="AH62" i="1"/>
  <c r="AT62" i="1" s="1"/>
  <c r="L68" i="1"/>
  <c r="M68" i="1"/>
  <c r="N68" i="1"/>
  <c r="O68" i="1"/>
  <c r="AP68" i="1" s="1"/>
  <c r="P68" i="1"/>
  <c r="Q68" i="1"/>
  <c r="S68" i="1"/>
  <c r="AQ68" i="1" s="1"/>
  <c r="T68" i="1"/>
  <c r="AR68" i="1" s="1"/>
  <c r="AH68" i="1"/>
  <c r="AT68" i="1" s="1"/>
  <c r="L37" i="1"/>
  <c r="M37" i="1"/>
  <c r="N37" i="1"/>
  <c r="O37" i="1"/>
  <c r="P37" i="1"/>
  <c r="Q37" i="1"/>
  <c r="S37" i="1"/>
  <c r="AQ37" i="1" s="1"/>
  <c r="T37" i="1"/>
  <c r="AR37" i="1" s="1"/>
  <c r="AH37" i="1"/>
  <c r="AT37" i="1" s="1"/>
  <c r="L84" i="1"/>
  <c r="M84" i="1"/>
  <c r="N84" i="1"/>
  <c r="O84" i="1"/>
  <c r="P84" i="1"/>
  <c r="Q84" i="1"/>
  <c r="S84" i="1"/>
  <c r="AQ84" i="1" s="1"/>
  <c r="T84" i="1"/>
  <c r="AR84" i="1" s="1"/>
  <c r="AH84" i="1"/>
  <c r="AT84" i="1" s="1"/>
  <c r="L102" i="1"/>
  <c r="M102" i="1"/>
  <c r="N102" i="1"/>
  <c r="O102" i="1"/>
  <c r="P102" i="1"/>
  <c r="Q102" i="1"/>
  <c r="S102" i="1"/>
  <c r="AQ102" i="1" s="1"/>
  <c r="T102" i="1"/>
  <c r="AR102" i="1" s="1"/>
  <c r="AH102" i="1"/>
  <c r="AT102" i="1" s="1"/>
  <c r="L55" i="1"/>
  <c r="M55" i="1"/>
  <c r="N55" i="1"/>
  <c r="O55" i="1"/>
  <c r="P55" i="1"/>
  <c r="Q55" i="1"/>
  <c r="S55" i="1"/>
  <c r="AQ55" i="1" s="1"/>
  <c r="T55" i="1"/>
  <c r="AR55" i="1" s="1"/>
  <c r="AH55" i="1"/>
  <c r="AT55" i="1" s="1"/>
  <c r="L56" i="1"/>
  <c r="M56" i="1"/>
  <c r="N56" i="1"/>
  <c r="O56" i="1"/>
  <c r="P56" i="1"/>
  <c r="Q56" i="1"/>
  <c r="S56" i="1"/>
  <c r="AQ56" i="1" s="1"/>
  <c r="T56" i="1"/>
  <c r="AR56" i="1" s="1"/>
  <c r="AH56" i="1"/>
  <c r="AT56" i="1" s="1"/>
  <c r="L38" i="1"/>
  <c r="M38" i="1"/>
  <c r="N38" i="1"/>
  <c r="O38" i="1"/>
  <c r="P38" i="1"/>
  <c r="Q38" i="1"/>
  <c r="S38" i="1"/>
  <c r="AQ38" i="1" s="1"/>
  <c r="T38" i="1"/>
  <c r="AR38" i="1" s="1"/>
  <c r="AH38" i="1"/>
  <c r="AT38" i="1" s="1"/>
  <c r="L64" i="1"/>
  <c r="M64" i="1"/>
  <c r="N64" i="1"/>
  <c r="O64" i="1"/>
  <c r="P64" i="1"/>
  <c r="Q64" i="1"/>
  <c r="S64" i="1"/>
  <c r="AQ64" i="1" s="1"/>
  <c r="T64" i="1"/>
  <c r="AR64" i="1" s="1"/>
  <c r="AH64" i="1"/>
  <c r="AT64" i="1" s="1"/>
  <c r="L98" i="1"/>
  <c r="M98" i="1"/>
  <c r="N98" i="1"/>
  <c r="O98" i="1"/>
  <c r="P98" i="1"/>
  <c r="Q98" i="1"/>
  <c r="S98" i="1"/>
  <c r="AQ98" i="1" s="1"/>
  <c r="T98" i="1"/>
  <c r="AR98" i="1" s="1"/>
  <c r="AH98" i="1"/>
  <c r="AT98" i="1" s="1"/>
  <c r="L57" i="1"/>
  <c r="M57" i="1"/>
  <c r="N57" i="1"/>
  <c r="O57" i="1"/>
  <c r="P57" i="1"/>
  <c r="Q57" i="1"/>
  <c r="S57" i="1"/>
  <c r="AQ57" i="1" s="1"/>
  <c r="T57" i="1"/>
  <c r="AR57" i="1" s="1"/>
  <c r="AH57" i="1"/>
  <c r="AT57" i="1" s="1"/>
  <c r="L39" i="1"/>
  <c r="M39" i="1"/>
  <c r="N39" i="1"/>
  <c r="O39" i="1"/>
  <c r="P39" i="1"/>
  <c r="Q39" i="1"/>
  <c r="S39" i="1"/>
  <c r="AQ39" i="1" s="1"/>
  <c r="T39" i="1"/>
  <c r="AR39" i="1" s="1"/>
  <c r="AH39" i="1"/>
  <c r="AT39" i="1" s="1"/>
  <c r="L34" i="1"/>
  <c r="M34" i="1"/>
  <c r="N34" i="1"/>
  <c r="O34" i="1"/>
  <c r="P34" i="1"/>
  <c r="Q34" i="1"/>
  <c r="S34" i="1"/>
  <c r="AQ34" i="1" s="1"/>
  <c r="T34" i="1"/>
  <c r="AR34" i="1" s="1"/>
  <c r="AH34" i="1"/>
  <c r="AT34" i="1" s="1"/>
  <c r="L73" i="1"/>
  <c r="M73" i="1"/>
  <c r="N73" i="1"/>
  <c r="O73" i="1"/>
  <c r="P73" i="1"/>
  <c r="Q73" i="1"/>
  <c r="S73" i="1"/>
  <c r="AQ73" i="1" s="1"/>
  <c r="T73" i="1"/>
  <c r="AR73" i="1" s="1"/>
  <c r="AH73" i="1"/>
  <c r="AT73" i="1" s="1"/>
  <c r="L69" i="1"/>
  <c r="M69" i="1"/>
  <c r="N69" i="1"/>
  <c r="O69" i="1"/>
  <c r="P69" i="1"/>
  <c r="Q69" i="1"/>
  <c r="S69" i="1"/>
  <c r="AQ69" i="1" s="1"/>
  <c r="T69" i="1"/>
  <c r="AR69" i="1" s="1"/>
  <c r="AH69" i="1"/>
  <c r="AT69" i="1" s="1"/>
  <c r="L85" i="1"/>
  <c r="M85" i="1"/>
  <c r="N85" i="1"/>
  <c r="O85" i="1"/>
  <c r="P85" i="1"/>
  <c r="Q85" i="1"/>
  <c r="S85" i="1"/>
  <c r="AQ85" i="1" s="1"/>
  <c r="T85" i="1"/>
  <c r="AR85" i="1" s="1"/>
  <c r="AH85" i="1"/>
  <c r="AT85" i="1" s="1"/>
  <c r="L40" i="1"/>
  <c r="M40" i="1"/>
  <c r="N40" i="1"/>
  <c r="O40" i="1"/>
  <c r="P40" i="1"/>
  <c r="Q40" i="1"/>
  <c r="S40" i="1"/>
  <c r="AQ40" i="1" s="1"/>
  <c r="T40" i="1"/>
  <c r="AR40" i="1" s="1"/>
  <c r="AH40" i="1"/>
  <c r="AT40" i="1" s="1"/>
  <c r="L35" i="1"/>
  <c r="M35" i="1"/>
  <c r="N35" i="1"/>
  <c r="O35" i="1"/>
  <c r="P35" i="1"/>
  <c r="Q35" i="1"/>
  <c r="S35" i="1"/>
  <c r="AQ35" i="1" s="1"/>
  <c r="T35" i="1"/>
  <c r="AR35" i="1" s="1"/>
  <c r="AH35" i="1"/>
  <c r="AT35" i="1" s="1"/>
  <c r="L103" i="1"/>
  <c r="M103" i="1"/>
  <c r="N103" i="1"/>
  <c r="O103" i="1"/>
  <c r="P103" i="1"/>
  <c r="Q103" i="1"/>
  <c r="S103" i="1"/>
  <c r="AQ103" i="1" s="1"/>
  <c r="T103" i="1"/>
  <c r="AR103" i="1" s="1"/>
  <c r="AH103" i="1"/>
  <c r="AT103" i="1" s="1"/>
  <c r="L78" i="1"/>
  <c r="M78" i="1"/>
  <c r="N78" i="1"/>
  <c r="O78" i="1"/>
  <c r="P78" i="1"/>
  <c r="Q78" i="1"/>
  <c r="S78" i="1"/>
  <c r="AQ78" i="1" s="1"/>
  <c r="T78" i="1"/>
  <c r="AR78" i="1" s="1"/>
  <c r="AH78" i="1"/>
  <c r="AT78" i="1" s="1"/>
  <c r="L95" i="1"/>
  <c r="M95" i="1"/>
  <c r="N95" i="1"/>
  <c r="O95" i="1"/>
  <c r="P95" i="1"/>
  <c r="Q95" i="1"/>
  <c r="S95" i="1"/>
  <c r="AQ95" i="1" s="1"/>
  <c r="T95" i="1"/>
  <c r="AR95" i="1" s="1"/>
  <c r="AH95" i="1"/>
  <c r="AT95" i="1" s="1"/>
  <c r="L72" i="1"/>
  <c r="M72" i="1"/>
  <c r="N72" i="1"/>
  <c r="O72" i="1"/>
  <c r="P72" i="1"/>
  <c r="Q72" i="1"/>
  <c r="S72" i="1"/>
  <c r="AQ72" i="1" s="1"/>
  <c r="T72" i="1"/>
  <c r="AR72" i="1" s="1"/>
  <c r="AH72" i="1"/>
  <c r="AT72" i="1" s="1"/>
  <c r="L74" i="1"/>
  <c r="M74" i="1"/>
  <c r="N74" i="1"/>
  <c r="O74" i="1"/>
  <c r="P74" i="1"/>
  <c r="Q74" i="1"/>
  <c r="S74" i="1"/>
  <c r="AQ74" i="1" s="1"/>
  <c r="T74" i="1"/>
  <c r="AR74" i="1" s="1"/>
  <c r="AH74" i="1"/>
  <c r="AT74" i="1" s="1"/>
  <c r="L65" i="1"/>
  <c r="M65" i="1"/>
  <c r="N65" i="1"/>
  <c r="O65" i="1"/>
  <c r="P65" i="1"/>
  <c r="Q65" i="1"/>
  <c r="S65" i="1"/>
  <c r="AQ65" i="1" s="1"/>
  <c r="T65" i="1"/>
  <c r="AR65" i="1" s="1"/>
  <c r="AH65" i="1"/>
  <c r="AT65" i="1" s="1"/>
  <c r="L52" i="1"/>
  <c r="M52" i="1"/>
  <c r="N52" i="1"/>
  <c r="O52" i="1"/>
  <c r="P52" i="1"/>
  <c r="Q52" i="1"/>
  <c r="S52" i="1"/>
  <c r="AQ52" i="1" s="1"/>
  <c r="T52" i="1"/>
  <c r="AR52" i="1" s="1"/>
  <c r="AH52" i="1"/>
  <c r="AT52" i="1" s="1"/>
  <c r="L63" i="1"/>
  <c r="M63" i="1"/>
  <c r="N63" i="1"/>
  <c r="O63" i="1"/>
  <c r="P63" i="1"/>
  <c r="Q63" i="1"/>
  <c r="S63" i="1"/>
  <c r="AQ63" i="1" s="1"/>
  <c r="T63" i="1"/>
  <c r="AR63" i="1" s="1"/>
  <c r="AH63" i="1"/>
  <c r="AT63" i="1" s="1"/>
  <c r="L41" i="1"/>
  <c r="M41" i="1"/>
  <c r="N41" i="1"/>
  <c r="O41" i="1"/>
  <c r="P41" i="1"/>
  <c r="Q41" i="1"/>
  <c r="S41" i="1"/>
  <c r="AQ41" i="1" s="1"/>
  <c r="T41" i="1"/>
  <c r="AR41" i="1" s="1"/>
  <c r="AH41" i="1"/>
  <c r="AT41" i="1" s="1"/>
  <c r="L25" i="1"/>
  <c r="M25" i="1"/>
  <c r="N25" i="1"/>
  <c r="O25" i="1"/>
  <c r="P25" i="1"/>
  <c r="Q25" i="1"/>
  <c r="S25" i="1"/>
  <c r="AQ25" i="1" s="1"/>
  <c r="T25" i="1"/>
  <c r="AR25" i="1" s="1"/>
  <c r="AH25" i="1"/>
  <c r="AT25" i="1" s="1"/>
  <c r="L66" i="1"/>
  <c r="M66" i="1"/>
  <c r="N66" i="1"/>
  <c r="O66" i="1"/>
  <c r="P66" i="1"/>
  <c r="Q66" i="1"/>
  <c r="S66" i="1"/>
  <c r="AQ66" i="1" s="1"/>
  <c r="T66" i="1"/>
  <c r="AR66" i="1" s="1"/>
  <c r="AH66" i="1"/>
  <c r="AT66" i="1" s="1"/>
  <c r="L49" i="1"/>
  <c r="M49" i="1"/>
  <c r="N49" i="1"/>
  <c r="O49" i="1"/>
  <c r="P49" i="1"/>
  <c r="Q49" i="1"/>
  <c r="S49" i="1"/>
  <c r="AQ49" i="1" s="1"/>
  <c r="T49" i="1"/>
  <c r="AR49" i="1" s="1"/>
  <c r="AH49" i="1"/>
  <c r="AT49" i="1" s="1"/>
  <c r="L28" i="1"/>
  <c r="M28" i="1"/>
  <c r="N28" i="1"/>
  <c r="O28" i="1"/>
  <c r="P28" i="1"/>
  <c r="Q28" i="1"/>
  <c r="S28" i="1"/>
  <c r="AQ28" i="1" s="1"/>
  <c r="T28" i="1"/>
  <c r="AR28" i="1" s="1"/>
  <c r="AH28" i="1"/>
  <c r="AT28" i="1" s="1"/>
  <c r="L24" i="1"/>
  <c r="M24" i="1"/>
  <c r="N24" i="1"/>
  <c r="O24" i="1"/>
  <c r="P24" i="1"/>
  <c r="Q24" i="1"/>
  <c r="S24" i="1"/>
  <c r="AQ24" i="1" s="1"/>
  <c r="T24" i="1"/>
  <c r="AR24" i="1" s="1"/>
  <c r="AH24" i="1"/>
  <c r="AT24" i="1" s="1"/>
  <c r="L75" i="1"/>
  <c r="M75" i="1"/>
  <c r="N75" i="1"/>
  <c r="O75" i="1"/>
  <c r="P75" i="1"/>
  <c r="Q75" i="1"/>
  <c r="S75" i="1"/>
  <c r="AQ75" i="1" s="1"/>
  <c r="T75" i="1"/>
  <c r="AR75" i="1" s="1"/>
  <c r="AH75" i="1"/>
  <c r="AT75" i="1" s="1"/>
  <c r="L99" i="1"/>
  <c r="M99" i="1"/>
  <c r="N99" i="1"/>
  <c r="O99" i="1"/>
  <c r="P99" i="1"/>
  <c r="Q99" i="1"/>
  <c r="S99" i="1"/>
  <c r="AQ99" i="1" s="1"/>
  <c r="T99" i="1"/>
  <c r="AR99" i="1" s="1"/>
  <c r="AH99" i="1"/>
  <c r="AT99" i="1" s="1"/>
  <c r="L67" i="1"/>
  <c r="M67" i="1"/>
  <c r="N67" i="1"/>
  <c r="O67" i="1"/>
  <c r="P67" i="1"/>
  <c r="Q67" i="1"/>
  <c r="S67" i="1"/>
  <c r="AQ67" i="1" s="1"/>
  <c r="T67" i="1"/>
  <c r="AR67" i="1" s="1"/>
  <c r="AH67" i="1"/>
  <c r="AT67" i="1" s="1"/>
  <c r="L88" i="1"/>
  <c r="M88" i="1"/>
  <c r="N88" i="1"/>
  <c r="O88" i="1"/>
  <c r="P88" i="1"/>
  <c r="Q88" i="1"/>
  <c r="S88" i="1"/>
  <c r="AQ88" i="1" s="1"/>
  <c r="T88" i="1"/>
  <c r="AR88" i="1" s="1"/>
  <c r="AH88" i="1"/>
  <c r="AT88" i="1" s="1"/>
  <c r="L42" i="1"/>
  <c r="M42" i="1"/>
  <c r="N42" i="1"/>
  <c r="O42" i="1"/>
  <c r="P42" i="1"/>
  <c r="Q42" i="1"/>
  <c r="S42" i="1"/>
  <c r="AQ42" i="1" s="1"/>
  <c r="T42" i="1"/>
  <c r="AR42" i="1" s="1"/>
  <c r="AH42" i="1"/>
  <c r="AT42" i="1" s="1"/>
  <c r="L58" i="1"/>
  <c r="M58" i="1"/>
  <c r="N58" i="1"/>
  <c r="O58" i="1"/>
  <c r="P58" i="1"/>
  <c r="Q58" i="1"/>
  <c r="S58" i="1"/>
  <c r="AQ58" i="1" s="1"/>
  <c r="T58" i="1"/>
  <c r="AR58" i="1" s="1"/>
  <c r="AH58" i="1"/>
  <c r="AT58" i="1" s="1"/>
  <c r="L59" i="1"/>
  <c r="M59" i="1"/>
  <c r="N59" i="1"/>
  <c r="O59" i="1"/>
  <c r="P59" i="1"/>
  <c r="AP59" i="1" s="1"/>
  <c r="Q59" i="1"/>
  <c r="S59" i="1"/>
  <c r="AQ59" i="1" s="1"/>
  <c r="T59" i="1"/>
  <c r="AR59" i="1" s="1"/>
  <c r="AH59" i="1"/>
  <c r="AT59" i="1" s="1"/>
  <c r="L79" i="1"/>
  <c r="M79" i="1"/>
  <c r="N79" i="1"/>
  <c r="O79" i="1"/>
  <c r="P79" i="1"/>
  <c r="Q79" i="1"/>
  <c r="S79" i="1"/>
  <c r="AQ79" i="1" s="1"/>
  <c r="T79" i="1"/>
  <c r="AR79" i="1" s="1"/>
  <c r="AH79" i="1"/>
  <c r="AT79" i="1" s="1"/>
  <c r="L71" i="1"/>
  <c r="M71" i="1"/>
  <c r="N71" i="1"/>
  <c r="O71" i="1"/>
  <c r="P71" i="1"/>
  <c r="Q71" i="1"/>
  <c r="S71" i="1"/>
  <c r="AQ71" i="1" s="1"/>
  <c r="T71" i="1"/>
  <c r="AR71" i="1" s="1"/>
  <c r="AH71" i="1"/>
  <c r="AT71" i="1" s="1"/>
  <c r="L83" i="1"/>
  <c r="M83" i="1"/>
  <c r="N83" i="1"/>
  <c r="O83" i="1"/>
  <c r="P83" i="1"/>
  <c r="Q83" i="1"/>
  <c r="S83" i="1"/>
  <c r="AQ83" i="1" s="1"/>
  <c r="T83" i="1"/>
  <c r="AR83" i="1" s="1"/>
  <c r="AH83" i="1"/>
  <c r="AT83" i="1" s="1"/>
  <c r="L32" i="1"/>
  <c r="M32" i="1"/>
  <c r="N32" i="1"/>
  <c r="O32" i="1"/>
  <c r="P32" i="1"/>
  <c r="Q32" i="1"/>
  <c r="S32" i="1"/>
  <c r="AQ32" i="1" s="1"/>
  <c r="T32" i="1"/>
  <c r="AR32" i="1" s="1"/>
  <c r="AH32" i="1"/>
  <c r="AT32" i="1" s="1"/>
  <c r="L43" i="1"/>
  <c r="M43" i="1"/>
  <c r="N43" i="1"/>
  <c r="O43" i="1"/>
  <c r="P43" i="1"/>
  <c r="Q43" i="1"/>
  <c r="S43" i="1"/>
  <c r="AQ43" i="1" s="1"/>
  <c r="T43" i="1"/>
  <c r="AR43" i="1" s="1"/>
  <c r="AH43" i="1"/>
  <c r="AT43" i="1"/>
  <c r="L80" i="1"/>
  <c r="M80" i="1"/>
  <c r="N80" i="1"/>
  <c r="O80" i="1"/>
  <c r="P80" i="1"/>
  <c r="Q80" i="1"/>
  <c r="S80" i="1"/>
  <c r="AQ80" i="1" s="1"/>
  <c r="T80" i="1"/>
  <c r="AR80" i="1" s="1"/>
  <c r="AH80" i="1"/>
  <c r="AT80" i="1" s="1"/>
  <c r="L60" i="1"/>
  <c r="M60" i="1"/>
  <c r="N60" i="1"/>
  <c r="O60" i="1"/>
  <c r="P60" i="1"/>
  <c r="Q60" i="1"/>
  <c r="S60" i="1"/>
  <c r="AQ60" i="1" s="1"/>
  <c r="T60" i="1"/>
  <c r="AR60" i="1" s="1"/>
  <c r="AH60" i="1"/>
  <c r="AT60" i="1" s="1"/>
  <c r="L89" i="1"/>
  <c r="M89" i="1"/>
  <c r="N89" i="1"/>
  <c r="O89" i="1"/>
  <c r="P89" i="1"/>
  <c r="Q89" i="1"/>
  <c r="S89" i="1"/>
  <c r="AQ89" i="1" s="1"/>
  <c r="T89" i="1"/>
  <c r="AR89" i="1" s="1"/>
  <c r="AH89" i="1"/>
  <c r="AT89" i="1" s="1"/>
  <c r="L76" i="1"/>
  <c r="M76" i="1"/>
  <c r="N76" i="1"/>
  <c r="O76" i="1"/>
  <c r="P76" i="1"/>
  <c r="Q76" i="1"/>
  <c r="S76" i="1"/>
  <c r="AQ76" i="1" s="1"/>
  <c r="T76" i="1"/>
  <c r="AR76" i="1" s="1"/>
  <c r="AH76" i="1"/>
  <c r="AT76" i="1" s="1"/>
  <c r="L81" i="1"/>
  <c r="M81" i="1"/>
  <c r="N81" i="1"/>
  <c r="O81" i="1"/>
  <c r="P81" i="1"/>
  <c r="Q81" i="1"/>
  <c r="S81" i="1"/>
  <c r="AQ81" i="1" s="1"/>
  <c r="T81" i="1"/>
  <c r="AR81" i="1" s="1"/>
  <c r="AH81" i="1"/>
  <c r="AT81" i="1" s="1"/>
  <c r="L27" i="1"/>
  <c r="M27" i="1"/>
  <c r="N27" i="1"/>
  <c r="O27" i="1"/>
  <c r="P27" i="1"/>
  <c r="Q27" i="1"/>
  <c r="S27" i="1"/>
  <c r="AQ27" i="1" s="1"/>
  <c r="T27" i="1"/>
  <c r="AR27" i="1" s="1"/>
  <c r="AH27" i="1"/>
  <c r="AT27" i="1" s="1"/>
  <c r="L86" i="1"/>
  <c r="M86" i="1"/>
  <c r="N86" i="1"/>
  <c r="O86" i="1"/>
  <c r="P86" i="1"/>
  <c r="Q86" i="1"/>
  <c r="S86" i="1"/>
  <c r="AQ86" i="1" s="1"/>
  <c r="T86" i="1"/>
  <c r="AR86" i="1" s="1"/>
  <c r="AH86" i="1"/>
  <c r="AT86" i="1" s="1"/>
  <c r="L61" i="1"/>
  <c r="M61" i="1"/>
  <c r="N61" i="1"/>
  <c r="O61" i="1"/>
  <c r="P61" i="1"/>
  <c r="Q61" i="1"/>
  <c r="S61" i="1"/>
  <c r="AQ61" i="1" s="1"/>
  <c r="T61" i="1"/>
  <c r="AR61" i="1" s="1"/>
  <c r="AH61" i="1"/>
  <c r="AT61" i="1" s="1"/>
  <c r="L31" i="1"/>
  <c r="M31" i="1"/>
  <c r="N31" i="1"/>
  <c r="O31" i="1"/>
  <c r="P31" i="1"/>
  <c r="Q31" i="1"/>
  <c r="S31" i="1"/>
  <c r="AQ31" i="1" s="1"/>
  <c r="T31" i="1"/>
  <c r="AR31" i="1" s="1"/>
  <c r="AH31" i="1"/>
  <c r="AT31" i="1" s="1"/>
  <c r="L44" i="1"/>
  <c r="M44" i="1"/>
  <c r="N44" i="1"/>
  <c r="O44" i="1"/>
  <c r="P44" i="1"/>
  <c r="Q44" i="1"/>
  <c r="S44" i="1"/>
  <c r="AQ44" i="1" s="1"/>
  <c r="T44" i="1"/>
  <c r="AR44" i="1" s="1"/>
  <c r="AH44" i="1"/>
  <c r="AT44" i="1" s="1"/>
  <c r="L94" i="1"/>
  <c r="M94" i="1"/>
  <c r="N94" i="1"/>
  <c r="O94" i="1"/>
  <c r="P94" i="1"/>
  <c r="Q94" i="1"/>
  <c r="S94" i="1"/>
  <c r="AQ94" i="1" s="1"/>
  <c r="T94" i="1"/>
  <c r="AR94" i="1" s="1"/>
  <c r="AH94" i="1"/>
  <c r="AT94" i="1" s="1"/>
  <c r="L100" i="1"/>
  <c r="M100" i="1"/>
  <c r="N100" i="1"/>
  <c r="O100" i="1"/>
  <c r="P100" i="1"/>
  <c r="Q100" i="1"/>
  <c r="S100" i="1"/>
  <c r="AQ100" i="1" s="1"/>
  <c r="T100" i="1"/>
  <c r="AR100" i="1" s="1"/>
  <c r="AH100" i="1"/>
  <c r="AT100" i="1" s="1"/>
  <c r="L96" i="1"/>
  <c r="M96" i="1"/>
  <c r="N96" i="1"/>
  <c r="O96" i="1"/>
  <c r="AP96" i="1" s="1"/>
  <c r="P96" i="1"/>
  <c r="Q96" i="1"/>
  <c r="S96" i="1"/>
  <c r="AQ96" i="1" s="1"/>
  <c r="T96" i="1"/>
  <c r="AR96" i="1" s="1"/>
  <c r="AH96" i="1"/>
  <c r="AT96" i="1" s="1"/>
  <c r="L29" i="1"/>
  <c r="M29" i="1"/>
  <c r="N29" i="1"/>
  <c r="O29" i="1"/>
  <c r="P29" i="1"/>
  <c r="Q29" i="1"/>
  <c r="S29" i="1"/>
  <c r="AQ29" i="1" s="1"/>
  <c r="T29" i="1"/>
  <c r="AR29" i="1" s="1"/>
  <c r="AH29" i="1"/>
  <c r="AT29" i="1" s="1"/>
  <c r="L53" i="1"/>
  <c r="M53" i="1"/>
  <c r="N53" i="1"/>
  <c r="O53" i="1"/>
  <c r="P53" i="1"/>
  <c r="Q53" i="1"/>
  <c r="S53" i="1"/>
  <c r="AQ53" i="1" s="1"/>
  <c r="T53" i="1"/>
  <c r="AR53" i="1" s="1"/>
  <c r="AH53" i="1"/>
  <c r="AT53" i="1" s="1"/>
  <c r="L45" i="1"/>
  <c r="M45" i="1"/>
  <c r="N45" i="1"/>
  <c r="O45" i="1"/>
  <c r="P45" i="1"/>
  <c r="Q45" i="1"/>
  <c r="S45" i="1"/>
  <c r="AQ45" i="1" s="1"/>
  <c r="T45" i="1"/>
  <c r="AR45" i="1" s="1"/>
  <c r="AH45" i="1"/>
  <c r="AT45" i="1" s="1"/>
  <c r="L36" i="1"/>
  <c r="M36" i="1"/>
  <c r="N36" i="1"/>
  <c r="O36" i="1"/>
  <c r="P36" i="1"/>
  <c r="Q36" i="1"/>
  <c r="S36" i="1"/>
  <c r="AQ36" i="1" s="1"/>
  <c r="T36" i="1"/>
  <c r="AR36" i="1" s="1"/>
  <c r="AH36" i="1"/>
  <c r="AT36" i="1" s="1"/>
  <c r="L50" i="1"/>
  <c r="M50" i="1"/>
  <c r="N50" i="1"/>
  <c r="O50" i="1"/>
  <c r="P50" i="1"/>
  <c r="Q50" i="1"/>
  <c r="S50" i="1"/>
  <c r="AQ50" i="1" s="1"/>
  <c r="T50" i="1"/>
  <c r="AR50" i="1" s="1"/>
  <c r="AH50" i="1"/>
  <c r="AT50" i="1" s="1"/>
  <c r="L87" i="1"/>
  <c r="M87" i="1"/>
  <c r="N87" i="1"/>
  <c r="O87" i="1"/>
  <c r="P87" i="1"/>
  <c r="Q87" i="1"/>
  <c r="S87" i="1"/>
  <c r="AQ87" i="1" s="1"/>
  <c r="T87" i="1"/>
  <c r="AR87" i="1" s="1"/>
  <c r="AH87" i="1"/>
  <c r="AT87" i="1" s="1"/>
  <c r="L101" i="1"/>
  <c r="M101" i="1"/>
  <c r="N101" i="1"/>
  <c r="O101" i="1"/>
  <c r="P101" i="1"/>
  <c r="Q101" i="1"/>
  <c r="S101" i="1"/>
  <c r="AQ101" i="1" s="1"/>
  <c r="T101" i="1"/>
  <c r="AR101" i="1" s="1"/>
  <c r="AH101" i="1"/>
  <c r="AT101" i="1" s="1"/>
  <c r="L46" i="1"/>
  <c r="M46" i="1"/>
  <c r="N46" i="1"/>
  <c r="O46" i="1"/>
  <c r="P46" i="1"/>
  <c r="Q46" i="1"/>
  <c r="S46" i="1"/>
  <c r="AQ46" i="1" s="1"/>
  <c r="T46" i="1"/>
  <c r="AR46" i="1" s="1"/>
  <c r="AH46" i="1"/>
  <c r="AT46" i="1" s="1"/>
  <c r="L47" i="1"/>
  <c r="M47" i="1"/>
  <c r="N47" i="1"/>
  <c r="O47" i="1"/>
  <c r="P47" i="1"/>
  <c r="Q47" i="1"/>
  <c r="S47" i="1"/>
  <c r="AQ47" i="1" s="1"/>
  <c r="T47" i="1"/>
  <c r="AR47" i="1" s="1"/>
  <c r="AH47" i="1"/>
  <c r="AT47" i="1" s="1"/>
  <c r="L82" i="1"/>
  <c r="M82" i="1"/>
  <c r="N82" i="1"/>
  <c r="O82" i="1"/>
  <c r="P82" i="1"/>
  <c r="Q82" i="1"/>
  <c r="S82" i="1"/>
  <c r="AQ82" i="1" s="1"/>
  <c r="T82" i="1"/>
  <c r="AR82" i="1" s="1"/>
  <c r="AH82" i="1"/>
  <c r="AT82" i="1" s="1"/>
  <c r="L105" i="1"/>
  <c r="M105" i="1"/>
  <c r="N105" i="1"/>
  <c r="O105" i="1"/>
  <c r="P105" i="1"/>
  <c r="Q105" i="1"/>
  <c r="S105" i="1"/>
  <c r="AQ105" i="1" s="1"/>
  <c r="T105" i="1"/>
  <c r="AR105" i="1" s="1"/>
  <c r="AH105" i="1"/>
  <c r="AT105" i="1" s="1"/>
  <c r="L12" i="1"/>
  <c r="M12" i="1"/>
  <c r="N12" i="1"/>
  <c r="O12" i="1"/>
  <c r="P12" i="1"/>
  <c r="Q12" i="1"/>
  <c r="S12" i="1"/>
  <c r="AQ12" i="1" s="1"/>
  <c r="T12" i="1"/>
  <c r="AR12" i="1" s="1"/>
  <c r="AH12" i="1"/>
  <c r="AT12" i="1" s="1"/>
  <c r="L18" i="1"/>
  <c r="M18" i="1"/>
  <c r="N18" i="1"/>
  <c r="O18" i="1"/>
  <c r="P18" i="1"/>
  <c r="Q18" i="1"/>
  <c r="S18" i="1"/>
  <c r="AQ18" i="1" s="1"/>
  <c r="T18" i="1"/>
  <c r="AR18" i="1" s="1"/>
  <c r="AH18" i="1"/>
  <c r="AT18" i="1" s="1"/>
  <c r="L19" i="1"/>
  <c r="M19" i="1"/>
  <c r="N19" i="1"/>
  <c r="O19" i="1"/>
  <c r="P19" i="1"/>
  <c r="Q19" i="1"/>
  <c r="S19" i="1"/>
  <c r="AQ19" i="1" s="1"/>
  <c r="T19" i="1"/>
  <c r="AR19" i="1" s="1"/>
  <c r="AH19" i="1"/>
  <c r="AT19" i="1" s="1"/>
  <c r="L15" i="1"/>
  <c r="M15" i="1"/>
  <c r="N15" i="1"/>
  <c r="O15" i="1"/>
  <c r="P15" i="1"/>
  <c r="Q15" i="1"/>
  <c r="S15" i="1"/>
  <c r="AQ15" i="1" s="1"/>
  <c r="T15" i="1"/>
  <c r="AR15" i="1" s="1"/>
  <c r="AH15" i="1"/>
  <c r="AT15" i="1" s="1"/>
  <c r="L16" i="1"/>
  <c r="M16" i="1"/>
  <c r="N16" i="1"/>
  <c r="O16" i="1"/>
  <c r="P16" i="1"/>
  <c r="Q16" i="1"/>
  <c r="S16" i="1"/>
  <c r="AQ16" i="1" s="1"/>
  <c r="T16" i="1"/>
  <c r="AR16" i="1" s="1"/>
  <c r="AH16" i="1"/>
  <c r="AT16" i="1" s="1"/>
  <c r="L7" i="1"/>
  <c r="M7" i="1"/>
  <c r="N7" i="1"/>
  <c r="O7" i="1"/>
  <c r="P7" i="1"/>
  <c r="Q7" i="1"/>
  <c r="S7" i="1"/>
  <c r="AQ7" i="1" s="1"/>
  <c r="T7" i="1"/>
  <c r="AR7" i="1" s="1"/>
  <c r="AH7" i="1"/>
  <c r="AT7" i="1" s="1"/>
  <c r="L8" i="1"/>
  <c r="M8" i="1"/>
  <c r="N8" i="1"/>
  <c r="O8" i="1"/>
  <c r="P8" i="1"/>
  <c r="Q8" i="1"/>
  <c r="S8" i="1"/>
  <c r="AQ8" i="1" s="1"/>
  <c r="T8" i="1"/>
  <c r="AR8" i="1" s="1"/>
  <c r="AH8" i="1"/>
  <c r="AT8" i="1" s="1"/>
  <c r="L20" i="1"/>
  <c r="M20" i="1"/>
  <c r="N20" i="1"/>
  <c r="O20" i="1"/>
  <c r="P20" i="1"/>
  <c r="Q20" i="1"/>
  <c r="S20" i="1"/>
  <c r="AQ20" i="1" s="1"/>
  <c r="T20" i="1"/>
  <c r="AR20" i="1" s="1"/>
  <c r="AH20" i="1"/>
  <c r="AT20" i="1" s="1"/>
  <c r="L17" i="1"/>
  <c r="M17" i="1"/>
  <c r="N17" i="1"/>
  <c r="O17" i="1"/>
  <c r="P17" i="1"/>
  <c r="Q17" i="1"/>
  <c r="S17" i="1"/>
  <c r="AQ17" i="1" s="1"/>
  <c r="T17" i="1"/>
  <c r="AR17" i="1" s="1"/>
  <c r="AH17" i="1"/>
  <c r="AT17" i="1" s="1"/>
  <c r="L21" i="1"/>
  <c r="M21" i="1"/>
  <c r="N21" i="1"/>
  <c r="O21" i="1"/>
  <c r="P21" i="1"/>
  <c r="Q21" i="1"/>
  <c r="S21" i="1"/>
  <c r="AQ21" i="1" s="1"/>
  <c r="T21" i="1"/>
  <c r="AR21" i="1" s="1"/>
  <c r="AH21" i="1"/>
  <c r="AT21" i="1" s="1"/>
  <c r="L14" i="1"/>
  <c r="M14" i="1"/>
  <c r="N14" i="1"/>
  <c r="O14" i="1"/>
  <c r="P14" i="1"/>
  <c r="Q14" i="1"/>
  <c r="S14" i="1"/>
  <c r="AQ14" i="1" s="1"/>
  <c r="T14" i="1"/>
  <c r="AR14" i="1" s="1"/>
  <c r="AH14" i="1"/>
  <c r="AT14" i="1" s="1"/>
  <c r="L6" i="1"/>
  <c r="M6" i="1"/>
  <c r="N6" i="1"/>
  <c r="O6" i="1"/>
  <c r="P6" i="1"/>
  <c r="Q6" i="1"/>
  <c r="S6" i="1"/>
  <c r="T6" i="1"/>
  <c r="AR6" i="1" s="1"/>
  <c r="AH6" i="1"/>
  <c r="AT6" i="1" s="1"/>
  <c r="AQ6" i="1"/>
  <c r="L3" i="1"/>
  <c r="M3" i="1"/>
  <c r="N3" i="1"/>
  <c r="O3" i="1"/>
  <c r="P3" i="1"/>
  <c r="Q3" i="1"/>
  <c r="S3" i="1"/>
  <c r="AQ3" i="1" s="1"/>
  <c r="T3" i="1"/>
  <c r="AR3" i="1" s="1"/>
  <c r="AH3" i="1"/>
  <c r="AT3" i="1" s="1"/>
  <c r="L2" i="1"/>
  <c r="M2" i="1"/>
  <c r="N2" i="1"/>
  <c r="O2" i="1"/>
  <c r="P2" i="1"/>
  <c r="Q2" i="1"/>
  <c r="S2" i="1"/>
  <c r="AQ2" i="1" s="1"/>
  <c r="T2" i="1"/>
  <c r="AR2" i="1" s="1"/>
  <c r="AH2" i="1"/>
  <c r="AT2" i="1" s="1"/>
  <c r="L11" i="1"/>
  <c r="M11" i="1"/>
  <c r="N11" i="1"/>
  <c r="O11" i="1"/>
  <c r="P11" i="1"/>
  <c r="Q11" i="1"/>
  <c r="S11" i="1"/>
  <c r="AQ11" i="1" s="1"/>
  <c r="T11" i="1"/>
  <c r="AR11" i="1" s="1"/>
  <c r="AH11" i="1"/>
  <c r="AT11" i="1" s="1"/>
  <c r="L13" i="1"/>
  <c r="M13" i="1"/>
  <c r="N13" i="1"/>
  <c r="O13" i="1"/>
  <c r="P13" i="1"/>
  <c r="Q13" i="1"/>
  <c r="S13" i="1"/>
  <c r="AQ13" i="1" s="1"/>
  <c r="T13" i="1"/>
  <c r="AR13" i="1" s="1"/>
  <c r="AH13" i="1"/>
  <c r="AT13" i="1" s="1"/>
  <c r="L5" i="1"/>
  <c r="M5" i="1"/>
  <c r="N5" i="1"/>
  <c r="O5" i="1"/>
  <c r="P5" i="1"/>
  <c r="Q5" i="1"/>
  <c r="S5" i="1"/>
  <c r="AQ5" i="1" s="1"/>
  <c r="T5" i="1"/>
  <c r="AR5" i="1" s="1"/>
  <c r="AH5" i="1"/>
  <c r="AT5" i="1" s="1"/>
  <c r="L4" i="1"/>
  <c r="M4" i="1"/>
  <c r="N4" i="1"/>
  <c r="O4" i="1"/>
  <c r="P4" i="1"/>
  <c r="Q4" i="1"/>
  <c r="S4" i="1"/>
  <c r="AQ4" i="1" s="1"/>
  <c r="T4" i="1"/>
  <c r="AR4" i="1" s="1"/>
  <c r="AH4" i="1"/>
  <c r="AT4" i="1" s="1"/>
  <c r="L10" i="1"/>
  <c r="M10" i="1"/>
  <c r="N10" i="1"/>
  <c r="O10" i="1"/>
  <c r="P10" i="1"/>
  <c r="Q10" i="1"/>
  <c r="S10" i="1"/>
  <c r="AQ10" i="1" s="1"/>
  <c r="T10" i="1"/>
  <c r="AR10" i="1" s="1"/>
  <c r="AH10" i="1"/>
  <c r="AT10" i="1" s="1"/>
  <c r="L9" i="1"/>
  <c r="M9" i="1"/>
  <c r="N9" i="1"/>
  <c r="O9" i="1"/>
  <c r="P9" i="1"/>
  <c r="Q9" i="1"/>
  <c r="S9" i="1"/>
  <c r="AQ9" i="1" s="1"/>
  <c r="T9" i="1"/>
  <c r="AR9" i="1" s="1"/>
  <c r="AH9" i="1"/>
  <c r="AT9" i="1" s="1"/>
  <c r="L22" i="1"/>
  <c r="M22" i="1"/>
  <c r="N22" i="1"/>
  <c r="O22" i="1"/>
  <c r="P22" i="1"/>
  <c r="Q22" i="1"/>
  <c r="S22" i="1"/>
  <c r="AQ22" i="1" s="1"/>
  <c r="T22" i="1"/>
  <c r="AR22" i="1" s="1"/>
  <c r="AH22" i="1"/>
  <c r="AT22" i="1" s="1"/>
  <c r="P104" i="1"/>
  <c r="O104" i="1"/>
  <c r="N104" i="1"/>
  <c r="M104" i="1"/>
  <c r="L104" i="1"/>
  <c r="J77" i="1"/>
  <c r="AN77" i="1" s="1"/>
  <c r="J30" i="1"/>
  <c r="AN30" i="1" s="1"/>
  <c r="J91" i="1"/>
  <c r="AN91" i="1" s="1"/>
  <c r="J92" i="1"/>
  <c r="AN92" i="1" s="1"/>
  <c r="J93" i="1"/>
  <c r="AN93" i="1" s="1"/>
  <c r="J97" i="1"/>
  <c r="AN97" i="1" s="1"/>
  <c r="J23" i="1"/>
  <c r="AN23" i="1" s="1"/>
  <c r="J48" i="1"/>
  <c r="AN48" i="1" s="1"/>
  <c r="J54" i="1"/>
  <c r="AN54" i="1" s="1"/>
  <c r="J33" i="1"/>
  <c r="AN33" i="1" s="1"/>
  <c r="J26" i="1"/>
  <c r="AN26" i="1" s="1"/>
  <c r="J51" i="1"/>
  <c r="AN51" i="1" s="1"/>
  <c r="J90" i="1"/>
  <c r="AN90" i="1" s="1"/>
  <c r="J70" i="1"/>
  <c r="AN70" i="1" s="1"/>
  <c r="J62" i="1"/>
  <c r="AN62" i="1" s="1"/>
  <c r="J68" i="1"/>
  <c r="AN68" i="1" s="1"/>
  <c r="J37" i="1"/>
  <c r="AN37" i="1" s="1"/>
  <c r="J84" i="1"/>
  <c r="AN84" i="1" s="1"/>
  <c r="J102" i="1"/>
  <c r="AN102" i="1" s="1"/>
  <c r="J55" i="1"/>
  <c r="AN55" i="1" s="1"/>
  <c r="J56" i="1"/>
  <c r="AN56" i="1" s="1"/>
  <c r="J38" i="1"/>
  <c r="AN38" i="1" s="1"/>
  <c r="J64" i="1"/>
  <c r="AN64" i="1" s="1"/>
  <c r="J98" i="1"/>
  <c r="AN98" i="1" s="1"/>
  <c r="J57" i="1"/>
  <c r="AN57" i="1" s="1"/>
  <c r="J39" i="1"/>
  <c r="AN39" i="1" s="1"/>
  <c r="J34" i="1"/>
  <c r="AN34" i="1" s="1"/>
  <c r="J73" i="1"/>
  <c r="AN73" i="1" s="1"/>
  <c r="J69" i="1"/>
  <c r="AN69" i="1" s="1"/>
  <c r="J85" i="1"/>
  <c r="AN85" i="1" s="1"/>
  <c r="J40" i="1"/>
  <c r="AN40" i="1" s="1"/>
  <c r="J35" i="1"/>
  <c r="AN35" i="1" s="1"/>
  <c r="J103" i="1"/>
  <c r="AN103" i="1" s="1"/>
  <c r="J78" i="1"/>
  <c r="AN78" i="1" s="1"/>
  <c r="J95" i="1"/>
  <c r="AN95" i="1" s="1"/>
  <c r="J72" i="1"/>
  <c r="AN72" i="1" s="1"/>
  <c r="J74" i="1"/>
  <c r="AN74" i="1" s="1"/>
  <c r="J65" i="1"/>
  <c r="AN65" i="1" s="1"/>
  <c r="J52" i="1"/>
  <c r="AN52" i="1" s="1"/>
  <c r="J63" i="1"/>
  <c r="AN63" i="1" s="1"/>
  <c r="J41" i="1"/>
  <c r="AN41" i="1" s="1"/>
  <c r="J25" i="1"/>
  <c r="AN25" i="1" s="1"/>
  <c r="J66" i="1"/>
  <c r="AN66" i="1" s="1"/>
  <c r="J49" i="1"/>
  <c r="AN49" i="1" s="1"/>
  <c r="J28" i="1"/>
  <c r="AN28" i="1" s="1"/>
  <c r="J24" i="1"/>
  <c r="AN24" i="1" s="1"/>
  <c r="J75" i="1"/>
  <c r="AN75" i="1" s="1"/>
  <c r="J99" i="1"/>
  <c r="AN99" i="1" s="1"/>
  <c r="J67" i="1"/>
  <c r="AN67" i="1" s="1"/>
  <c r="J88" i="1"/>
  <c r="AN88" i="1" s="1"/>
  <c r="J42" i="1"/>
  <c r="AN42" i="1" s="1"/>
  <c r="J58" i="1"/>
  <c r="AN58" i="1" s="1"/>
  <c r="J59" i="1"/>
  <c r="AN59" i="1" s="1"/>
  <c r="J79" i="1"/>
  <c r="AN79" i="1" s="1"/>
  <c r="J71" i="1"/>
  <c r="AN71" i="1" s="1"/>
  <c r="J83" i="1"/>
  <c r="AN83" i="1" s="1"/>
  <c r="J32" i="1"/>
  <c r="AN32" i="1" s="1"/>
  <c r="J43" i="1"/>
  <c r="AN43" i="1" s="1"/>
  <c r="J80" i="1"/>
  <c r="AN80" i="1" s="1"/>
  <c r="J60" i="1"/>
  <c r="AN60" i="1" s="1"/>
  <c r="J89" i="1"/>
  <c r="AN89" i="1" s="1"/>
  <c r="J76" i="1"/>
  <c r="AN76" i="1" s="1"/>
  <c r="J81" i="1"/>
  <c r="AN81" i="1" s="1"/>
  <c r="J27" i="1"/>
  <c r="AN27" i="1" s="1"/>
  <c r="J86" i="1"/>
  <c r="AN86" i="1" s="1"/>
  <c r="J61" i="1"/>
  <c r="AN61" i="1" s="1"/>
  <c r="J31" i="1"/>
  <c r="AN31" i="1" s="1"/>
  <c r="J44" i="1"/>
  <c r="AN44" i="1" s="1"/>
  <c r="J94" i="1"/>
  <c r="AN94" i="1" s="1"/>
  <c r="J100" i="1"/>
  <c r="AN100" i="1" s="1"/>
  <c r="J96" i="1"/>
  <c r="AN96" i="1" s="1"/>
  <c r="J29" i="1"/>
  <c r="AN29" i="1" s="1"/>
  <c r="J53" i="1"/>
  <c r="AN53" i="1" s="1"/>
  <c r="J45" i="1"/>
  <c r="AN45" i="1" s="1"/>
  <c r="J36" i="1"/>
  <c r="AN36" i="1" s="1"/>
  <c r="J50" i="1"/>
  <c r="AN50" i="1" s="1"/>
  <c r="J87" i="1"/>
  <c r="AN87" i="1" s="1"/>
  <c r="J101" i="1"/>
  <c r="AN101" i="1" s="1"/>
  <c r="J46" i="1"/>
  <c r="AN46" i="1" s="1"/>
  <c r="J47" i="1"/>
  <c r="AN47" i="1" s="1"/>
  <c r="J82" i="1"/>
  <c r="AN82" i="1" s="1"/>
  <c r="J105" i="1"/>
  <c r="AN105" i="1" s="1"/>
  <c r="J12" i="1"/>
  <c r="AN12" i="1" s="1"/>
  <c r="J18" i="1"/>
  <c r="AN18" i="1" s="1"/>
  <c r="J19" i="1"/>
  <c r="AN19" i="1" s="1"/>
  <c r="J15" i="1"/>
  <c r="AN15" i="1" s="1"/>
  <c r="J16" i="1"/>
  <c r="AN16" i="1" s="1"/>
  <c r="J7" i="1"/>
  <c r="AN7" i="1" s="1"/>
  <c r="J8" i="1"/>
  <c r="AN8" i="1" s="1"/>
  <c r="J20" i="1"/>
  <c r="AN20" i="1" s="1"/>
  <c r="J17" i="1"/>
  <c r="AN17" i="1" s="1"/>
  <c r="J21" i="1"/>
  <c r="AN21" i="1" s="1"/>
  <c r="J14" i="1"/>
  <c r="AN14" i="1" s="1"/>
  <c r="J6" i="1"/>
  <c r="AN6" i="1" s="1"/>
  <c r="J3" i="1"/>
  <c r="AN3" i="1" s="1"/>
  <c r="J2" i="1"/>
  <c r="AN2" i="1" s="1"/>
  <c r="J11" i="1"/>
  <c r="AN11" i="1" s="1"/>
  <c r="J13" i="1"/>
  <c r="AN13" i="1" s="1"/>
  <c r="J5" i="1"/>
  <c r="AN5" i="1" s="1"/>
  <c r="J4" i="1"/>
  <c r="AN4" i="1" s="1"/>
  <c r="J10" i="1"/>
  <c r="AN10" i="1" s="1"/>
  <c r="J9" i="1"/>
  <c r="AN9" i="1" s="1"/>
  <c r="J22" i="1"/>
  <c r="AN22" i="1" s="1"/>
  <c r="J104" i="1"/>
  <c r="AN104" i="1" s="1"/>
  <c r="G77" i="1"/>
  <c r="G30" i="1"/>
  <c r="G91" i="1"/>
  <c r="G92" i="1"/>
  <c r="G93" i="1"/>
  <c r="G97" i="1"/>
  <c r="G23" i="1"/>
  <c r="G48" i="1"/>
  <c r="G54" i="1"/>
  <c r="G33" i="1"/>
  <c r="G26" i="1"/>
  <c r="G51" i="1"/>
  <c r="G90" i="1"/>
  <c r="G70" i="1"/>
  <c r="G62" i="1"/>
  <c r="G68" i="1"/>
  <c r="G37" i="1"/>
  <c r="G84" i="1"/>
  <c r="G102" i="1"/>
  <c r="G55" i="1"/>
  <c r="U55" i="1" s="1"/>
  <c r="G56" i="1"/>
  <c r="G38" i="1"/>
  <c r="G64" i="1"/>
  <c r="G98" i="1"/>
  <c r="G57" i="1"/>
  <c r="G39" i="1"/>
  <c r="G34" i="1"/>
  <c r="G73" i="1"/>
  <c r="G69" i="1"/>
  <c r="G85" i="1"/>
  <c r="G40" i="1"/>
  <c r="G35" i="1"/>
  <c r="G103" i="1"/>
  <c r="G78" i="1"/>
  <c r="G95" i="1"/>
  <c r="G72" i="1"/>
  <c r="R72" i="1" s="1"/>
  <c r="G74" i="1"/>
  <c r="G65" i="1"/>
  <c r="G52" i="1"/>
  <c r="G63" i="1"/>
  <c r="G41" i="1"/>
  <c r="G25" i="1"/>
  <c r="G66" i="1"/>
  <c r="G49" i="1"/>
  <c r="G28" i="1"/>
  <c r="G24" i="1"/>
  <c r="G75" i="1"/>
  <c r="G99" i="1"/>
  <c r="G67" i="1"/>
  <c r="G88" i="1"/>
  <c r="G42" i="1"/>
  <c r="G58" i="1"/>
  <c r="G59" i="1"/>
  <c r="R59" i="1" s="1"/>
  <c r="G79" i="1"/>
  <c r="G71" i="1"/>
  <c r="G83" i="1"/>
  <c r="G32" i="1"/>
  <c r="G43" i="1"/>
  <c r="G80" i="1"/>
  <c r="G60" i="1"/>
  <c r="G89" i="1"/>
  <c r="G76" i="1"/>
  <c r="G81" i="1"/>
  <c r="G27" i="1"/>
  <c r="R27" i="1" s="1"/>
  <c r="G86" i="1"/>
  <c r="U86" i="1" s="1"/>
  <c r="G61" i="1"/>
  <c r="U61" i="1" s="1"/>
  <c r="G31" i="1"/>
  <c r="U31" i="1" s="1"/>
  <c r="AA31" i="1" s="1"/>
  <c r="G44" i="1"/>
  <c r="G94" i="1"/>
  <c r="G100" i="1"/>
  <c r="R100" i="1" s="1"/>
  <c r="G96" i="1"/>
  <c r="G29" i="1"/>
  <c r="U29" i="1" s="1"/>
  <c r="V29" i="1" s="1"/>
  <c r="AS29" i="1" s="1"/>
  <c r="G53" i="1"/>
  <c r="R53" i="1" s="1"/>
  <c r="G45" i="1"/>
  <c r="G36" i="1"/>
  <c r="R36" i="1" s="1"/>
  <c r="G50" i="1"/>
  <c r="G87" i="1"/>
  <c r="G101" i="1"/>
  <c r="G46" i="1"/>
  <c r="G47" i="1"/>
  <c r="U47" i="1" s="1"/>
  <c r="G82" i="1"/>
  <c r="G105" i="1"/>
  <c r="G12" i="1"/>
  <c r="G18" i="1"/>
  <c r="U18" i="1" s="1"/>
  <c r="AB18" i="1" s="1"/>
  <c r="G19" i="1"/>
  <c r="U19" i="1" s="1"/>
  <c r="Y19" i="1" s="1"/>
  <c r="G15" i="1"/>
  <c r="G16" i="1"/>
  <c r="G7" i="1"/>
  <c r="R7" i="1" s="1"/>
  <c r="G8" i="1"/>
  <c r="R8" i="1" s="1"/>
  <c r="G20" i="1"/>
  <c r="G17" i="1"/>
  <c r="U17" i="1" s="1"/>
  <c r="V17" i="1" s="1"/>
  <c r="AS17" i="1" s="1"/>
  <c r="G21" i="1"/>
  <c r="G14" i="1"/>
  <c r="R14" i="1" s="1"/>
  <c r="G6" i="1"/>
  <c r="R6" i="1" s="1"/>
  <c r="G3" i="1"/>
  <c r="G2" i="1"/>
  <c r="U2" i="1" s="1"/>
  <c r="G11" i="1"/>
  <c r="R11" i="1" s="1"/>
  <c r="G13" i="1"/>
  <c r="G5" i="1"/>
  <c r="U5" i="1" s="1"/>
  <c r="V5" i="1" s="1"/>
  <c r="AS5" i="1" s="1"/>
  <c r="G4" i="1"/>
  <c r="G10" i="1"/>
  <c r="U10" i="1" s="1"/>
  <c r="W10" i="1" s="1"/>
  <c r="G9" i="1"/>
  <c r="R9" i="1" s="1"/>
  <c r="G22" i="1"/>
  <c r="G104" i="1"/>
  <c r="U104" i="1" s="1"/>
  <c r="Y104" i="1" s="1"/>
  <c r="AH104" i="1"/>
  <c r="AT104" i="1" s="1"/>
  <c r="T104" i="1"/>
  <c r="AR104" i="1" s="1"/>
  <c r="S104" i="1"/>
  <c r="AQ104" i="1" s="1"/>
  <c r="Q104" i="1"/>
  <c r="AP58" i="1" l="1"/>
  <c r="AP94" i="1"/>
  <c r="AP63" i="1"/>
  <c r="E3" i="12"/>
  <c r="E5" i="12"/>
  <c r="E7" i="12"/>
  <c r="E16" i="12"/>
  <c r="E8" i="12"/>
  <c r="E13" i="12"/>
  <c r="E9" i="12"/>
  <c r="E12" i="12"/>
  <c r="E2" i="12"/>
  <c r="E11" i="12"/>
  <c r="E6" i="12"/>
  <c r="E15" i="12"/>
  <c r="AO13" i="1"/>
  <c r="AP30" i="1"/>
  <c r="AP101" i="1"/>
  <c r="AO103" i="1"/>
  <c r="AP83" i="1"/>
  <c r="AP11" i="1"/>
  <c r="AO65" i="1"/>
  <c r="AO55" i="1"/>
  <c r="AP102" i="1"/>
  <c r="AO90" i="1"/>
  <c r="AP51" i="1"/>
  <c r="AP33" i="1"/>
  <c r="AO53" i="1"/>
  <c r="AP89" i="1"/>
  <c r="AP79" i="1"/>
  <c r="AO33" i="1"/>
  <c r="AP54" i="1"/>
  <c r="AP23" i="1"/>
  <c r="AP99" i="1"/>
  <c r="AP41" i="1"/>
  <c r="AP78" i="1"/>
  <c r="AP76" i="1"/>
  <c r="AP60" i="1"/>
  <c r="AP32" i="1"/>
  <c r="AP49" i="1"/>
  <c r="AO54" i="1"/>
  <c r="AP48" i="1"/>
  <c r="AO23" i="1"/>
  <c r="AP97" i="1"/>
  <c r="AP91" i="1"/>
  <c r="AP10" i="1"/>
  <c r="AO105" i="1"/>
  <c r="AP82" i="1"/>
  <c r="AP46" i="1"/>
  <c r="AP86" i="1"/>
  <c r="AO42" i="1"/>
  <c r="AP28" i="1"/>
  <c r="AO49" i="1"/>
  <c r="AP66" i="1"/>
  <c r="AP69" i="1"/>
  <c r="AO56" i="1"/>
  <c r="AP16" i="1"/>
  <c r="AO15" i="1"/>
  <c r="AO44" i="1"/>
  <c r="AP65" i="1"/>
  <c r="AP35" i="1"/>
  <c r="AO40" i="1"/>
  <c r="AP3" i="1"/>
  <c r="AO18" i="1"/>
  <c r="AP29" i="1"/>
  <c r="AP85" i="1"/>
  <c r="AP98" i="1"/>
  <c r="AP14" i="1"/>
  <c r="AP7" i="1"/>
  <c r="AP19" i="1"/>
  <c r="AP27" i="1"/>
  <c r="AP71" i="1"/>
  <c r="AP9" i="1"/>
  <c r="AP6" i="1"/>
  <c r="U14" i="1"/>
  <c r="W14" i="1" s="1"/>
  <c r="AP17" i="1"/>
  <c r="AO45" i="1"/>
  <c r="AP80" i="1"/>
  <c r="AO83" i="1"/>
  <c r="AP42" i="1"/>
  <c r="AP24" i="1"/>
  <c r="AP103" i="1"/>
  <c r="AO98" i="1"/>
  <c r="AO51" i="1"/>
  <c r="AO93" i="1"/>
  <c r="AP77" i="1"/>
  <c r="AO32" i="1"/>
  <c r="AO59" i="1"/>
  <c r="R5" i="1"/>
  <c r="AO2" i="1"/>
  <c r="AP21" i="1"/>
  <c r="AO20" i="1"/>
  <c r="AP15" i="1"/>
  <c r="AP12" i="1"/>
  <c r="AP47" i="1"/>
  <c r="AP81" i="1"/>
  <c r="AP67" i="1"/>
  <c r="AO99" i="1"/>
  <c r="AO28" i="1"/>
  <c r="AP74" i="1"/>
  <c r="AO69" i="1"/>
  <c r="AP64" i="1"/>
  <c r="AO38" i="1"/>
  <c r="AP56" i="1"/>
  <c r="AP84" i="1"/>
  <c r="AP90" i="1"/>
  <c r="AP26" i="1"/>
  <c r="AP92" i="1"/>
  <c r="Z18" i="1"/>
  <c r="X10" i="1"/>
  <c r="AP8" i="1"/>
  <c r="AO27" i="1"/>
  <c r="AO89" i="1"/>
  <c r="AO71" i="1"/>
  <c r="AP88" i="1"/>
  <c r="AO66" i="1"/>
  <c r="AO41" i="1"/>
  <c r="AO63" i="1"/>
  <c r="AP95" i="1"/>
  <c r="AO39" i="1"/>
  <c r="AO64" i="1"/>
  <c r="AP5" i="1"/>
  <c r="AP13" i="1"/>
  <c r="AP2" i="1"/>
  <c r="AO47" i="1"/>
  <c r="AP45" i="1"/>
  <c r="AP100" i="1"/>
  <c r="AO74" i="1"/>
  <c r="AP57" i="1"/>
  <c r="AP38" i="1"/>
  <c r="AO84" i="1"/>
  <c r="AO77" i="1"/>
  <c r="X47" i="1"/>
  <c r="V47" i="1"/>
  <c r="AS47" i="1" s="1"/>
  <c r="AB86" i="1"/>
  <c r="V86" i="1"/>
  <c r="AS86" i="1" s="1"/>
  <c r="AD86" i="1"/>
  <c r="AD2" i="1"/>
  <c r="AC14" i="1"/>
  <c r="R16" i="1"/>
  <c r="R46" i="1"/>
  <c r="U46" i="1"/>
  <c r="AA46" i="1" s="1"/>
  <c r="R96" i="1"/>
  <c r="U96" i="1"/>
  <c r="AF96" i="1" s="1"/>
  <c r="R81" i="1"/>
  <c r="U81" i="1"/>
  <c r="W81" i="1" s="1"/>
  <c r="R71" i="1"/>
  <c r="U71" i="1"/>
  <c r="W71" i="1" s="1"/>
  <c r="U75" i="1"/>
  <c r="W75" i="1" s="1"/>
  <c r="R75" i="1"/>
  <c r="U52" i="1"/>
  <c r="V52" i="1" s="1"/>
  <c r="AS52" i="1" s="1"/>
  <c r="R52" i="1"/>
  <c r="R40" i="1"/>
  <c r="U40" i="1"/>
  <c r="Z40" i="1" s="1"/>
  <c r="R64" i="1"/>
  <c r="U64" i="1"/>
  <c r="X64" i="1" s="1"/>
  <c r="R62" i="1"/>
  <c r="U62" i="1"/>
  <c r="AA62" i="1" s="1"/>
  <c r="U23" i="1"/>
  <c r="AE23" i="1" s="1"/>
  <c r="R23" i="1"/>
  <c r="AP22" i="1"/>
  <c r="AO10" i="1"/>
  <c r="R4" i="1"/>
  <c r="X14" i="1"/>
  <c r="R17" i="1"/>
  <c r="R101" i="1"/>
  <c r="U101" i="1"/>
  <c r="AB101" i="1" s="1"/>
  <c r="U100" i="1"/>
  <c r="R76" i="1"/>
  <c r="U76" i="1"/>
  <c r="AA76" i="1" s="1"/>
  <c r="R79" i="1"/>
  <c r="U79" i="1"/>
  <c r="AA79" i="1" s="1"/>
  <c r="U24" i="1"/>
  <c r="X24" i="1" s="1"/>
  <c r="U65" i="1"/>
  <c r="W65" i="1" s="1"/>
  <c r="Z65" i="1"/>
  <c r="R65" i="1"/>
  <c r="R85" i="1"/>
  <c r="U85" i="1"/>
  <c r="V85" i="1" s="1"/>
  <c r="AS85" i="1" s="1"/>
  <c r="U38" i="1"/>
  <c r="V38" i="1" s="1"/>
  <c r="AS38" i="1" s="1"/>
  <c r="R38" i="1"/>
  <c r="R70" i="1"/>
  <c r="U70" i="1"/>
  <c r="V70" i="1" s="1"/>
  <c r="AS70" i="1" s="1"/>
  <c r="R97" i="1"/>
  <c r="U97" i="1"/>
  <c r="V97" i="1" s="1"/>
  <c r="AS97" i="1" s="1"/>
  <c r="R87" i="1"/>
  <c r="R69" i="1"/>
  <c r="U69" i="1"/>
  <c r="V69" i="1" s="1"/>
  <c r="AS69" i="1" s="1"/>
  <c r="U22" i="1"/>
  <c r="AB22" i="1" s="1"/>
  <c r="AE10" i="1"/>
  <c r="R10" i="1"/>
  <c r="U13" i="1"/>
  <c r="AF13" i="1" s="1"/>
  <c r="U11" i="1"/>
  <c r="AF11" i="1" s="1"/>
  <c r="U6" i="1"/>
  <c r="AB6" i="1" s="1"/>
  <c r="R20" i="1"/>
  <c r="U8" i="1"/>
  <c r="W8" i="1" s="1"/>
  <c r="U7" i="1"/>
  <c r="W7" i="1" s="1"/>
  <c r="W47" i="1"/>
  <c r="Z31" i="1"/>
  <c r="AA86" i="1"/>
  <c r="R2" i="1"/>
  <c r="AF10" i="1"/>
  <c r="U94" i="1"/>
  <c r="R94" i="1"/>
  <c r="R28" i="1"/>
  <c r="U28" i="1"/>
  <c r="Z28" i="1" s="1"/>
  <c r="U56" i="1"/>
  <c r="R56" i="1"/>
  <c r="U21" i="1"/>
  <c r="AC21" i="1" s="1"/>
  <c r="R50" i="1"/>
  <c r="U50" i="1"/>
  <c r="AE50" i="1" s="1"/>
  <c r="U60" i="1"/>
  <c r="X60" i="1" s="1"/>
  <c r="R60" i="1"/>
  <c r="R58" i="1"/>
  <c r="AE55" i="1"/>
  <c r="W55" i="1"/>
  <c r="AF55" i="1"/>
  <c r="X55" i="1"/>
  <c r="Y55" i="1"/>
  <c r="R55" i="1"/>
  <c r="Z55" i="1"/>
  <c r="AB55" i="1"/>
  <c r="AC55" i="1"/>
  <c r="AD55" i="1"/>
  <c r="R92" i="1"/>
  <c r="U92" i="1"/>
  <c r="V92" i="1" s="1"/>
  <c r="AS92" i="1" s="1"/>
  <c r="AO22" i="1"/>
  <c r="U9" i="1"/>
  <c r="AF9" i="1" s="1"/>
  <c r="AC10" i="1"/>
  <c r="AP4" i="1"/>
  <c r="AO11" i="1"/>
  <c r="Z2" i="1"/>
  <c r="U3" i="1"/>
  <c r="AE3" i="1" s="1"/>
  <c r="R21" i="1"/>
  <c r="U16" i="1"/>
  <c r="W16" i="1" s="1"/>
  <c r="AO16" i="1"/>
  <c r="X19" i="1"/>
  <c r="AO86" i="1"/>
  <c r="R24" i="1"/>
  <c r="U72" i="1"/>
  <c r="AF72" i="1" s="1"/>
  <c r="R12" i="1"/>
  <c r="U12" i="1"/>
  <c r="AE12" i="1" s="1"/>
  <c r="X31" i="1"/>
  <c r="AC31" i="1"/>
  <c r="AF31" i="1"/>
  <c r="R31" i="1"/>
  <c r="U80" i="1"/>
  <c r="AA80" i="1" s="1"/>
  <c r="R80" i="1"/>
  <c r="U42" i="1"/>
  <c r="AA42" i="1" s="1"/>
  <c r="R42" i="1"/>
  <c r="U66" i="1"/>
  <c r="Z66" i="1" s="1"/>
  <c r="R66" i="1"/>
  <c r="U95" i="1"/>
  <c r="Z95" i="1" s="1"/>
  <c r="R95" i="1"/>
  <c r="R34" i="1"/>
  <c r="U34" i="1"/>
  <c r="Y34" i="1" s="1"/>
  <c r="U102" i="1"/>
  <c r="Z102" i="1" s="1"/>
  <c r="R102" i="1"/>
  <c r="R26" i="1"/>
  <c r="U26" i="1"/>
  <c r="U91" i="1"/>
  <c r="Z91" i="1" s="1"/>
  <c r="R91" i="1"/>
  <c r="AO9" i="1"/>
  <c r="AA10" i="1"/>
  <c r="AO4" i="1"/>
  <c r="AF5" i="1"/>
  <c r="Y2" i="1"/>
  <c r="AO3" i="1"/>
  <c r="AP20" i="1"/>
  <c r="W19" i="1"/>
  <c r="AO94" i="1"/>
  <c r="U58" i="1"/>
  <c r="X58" i="1" s="1"/>
  <c r="R15" i="1"/>
  <c r="AA55" i="1"/>
  <c r="V55" i="1"/>
  <c r="AS55" i="1" s="1"/>
  <c r="U89" i="1"/>
  <c r="V89" i="1" s="1"/>
  <c r="AS89" i="1" s="1"/>
  <c r="R89" i="1"/>
  <c r="R74" i="1"/>
  <c r="U74" i="1"/>
  <c r="AF74" i="1" s="1"/>
  <c r="U93" i="1"/>
  <c r="R93" i="1"/>
  <c r="AC18" i="1"/>
  <c r="R18" i="1"/>
  <c r="R44" i="1"/>
  <c r="R49" i="1"/>
  <c r="U49" i="1"/>
  <c r="AC49" i="1" s="1"/>
  <c r="R73" i="1"/>
  <c r="U73" i="1"/>
  <c r="V73" i="1" s="1"/>
  <c r="AS73" i="1" s="1"/>
  <c r="R51" i="1"/>
  <c r="U51" i="1"/>
  <c r="AD51" i="1" s="1"/>
  <c r="U105" i="1"/>
  <c r="X105" i="1" s="1"/>
  <c r="R105" i="1"/>
  <c r="R45" i="1"/>
  <c r="U45" i="1"/>
  <c r="AC45" i="1" s="1"/>
  <c r="U43" i="1"/>
  <c r="AD43" i="1" s="1"/>
  <c r="U88" i="1"/>
  <c r="V88" i="1" s="1"/>
  <c r="AS88" i="1" s="1"/>
  <c r="R88" i="1"/>
  <c r="U25" i="1"/>
  <c r="AA25" i="1" s="1"/>
  <c r="R25" i="1"/>
  <c r="R78" i="1"/>
  <c r="U78" i="1"/>
  <c r="AC78" i="1" s="1"/>
  <c r="R39" i="1"/>
  <c r="U39" i="1"/>
  <c r="V39" i="1" s="1"/>
  <c r="AS39" i="1" s="1"/>
  <c r="U84" i="1"/>
  <c r="V84" i="1" s="1"/>
  <c r="AS84" i="1" s="1"/>
  <c r="R84" i="1"/>
  <c r="U33" i="1"/>
  <c r="Z33" i="1" s="1"/>
  <c r="R33" i="1"/>
  <c r="R30" i="1"/>
  <c r="U30" i="1"/>
  <c r="AC30" i="1" s="1"/>
  <c r="AA22" i="1"/>
  <c r="R22" i="1"/>
  <c r="Z10" i="1"/>
  <c r="U4" i="1"/>
  <c r="AB4" i="1" s="1"/>
  <c r="AD5" i="1"/>
  <c r="R13" i="1"/>
  <c r="W2" i="1"/>
  <c r="AD7" i="1"/>
  <c r="AB79" i="1"/>
  <c r="AB65" i="1"/>
  <c r="Y7" i="1"/>
  <c r="Z7" i="1"/>
  <c r="AE47" i="1"/>
  <c r="Y47" i="1"/>
  <c r="Z47" i="1"/>
  <c r="R47" i="1"/>
  <c r="AA47" i="1"/>
  <c r="AB47" i="1"/>
  <c r="AC47" i="1"/>
  <c r="U27" i="1"/>
  <c r="Y27" i="1" s="1"/>
  <c r="R83" i="1"/>
  <c r="U83" i="1"/>
  <c r="Z83" i="1" s="1"/>
  <c r="R99" i="1"/>
  <c r="U99" i="1"/>
  <c r="AB99" i="1" s="1"/>
  <c r="X99" i="1"/>
  <c r="R63" i="1"/>
  <c r="U63" i="1"/>
  <c r="Z63" i="1" s="1"/>
  <c r="U35" i="1"/>
  <c r="AE35" i="1" s="1"/>
  <c r="R35" i="1"/>
  <c r="R98" i="1"/>
  <c r="U98" i="1"/>
  <c r="V98" i="1" s="1"/>
  <c r="AS98" i="1" s="1"/>
  <c r="U68" i="1"/>
  <c r="Y68" i="1" s="1"/>
  <c r="R68" i="1"/>
  <c r="U48" i="1"/>
  <c r="AC48" i="1" s="1"/>
  <c r="R48" i="1"/>
  <c r="AC2" i="1"/>
  <c r="AD47" i="1"/>
  <c r="AC19" i="1"/>
  <c r="AE19" i="1"/>
  <c r="R19" i="1"/>
  <c r="AF19" i="1"/>
  <c r="U59" i="1"/>
  <c r="V59" i="1" s="1"/>
  <c r="AS59" i="1" s="1"/>
  <c r="U90" i="1"/>
  <c r="Y90" i="1" s="1"/>
  <c r="R90" i="1"/>
  <c r="R82" i="1"/>
  <c r="U53" i="1"/>
  <c r="V53" i="1" s="1"/>
  <c r="AS53" i="1" s="1"/>
  <c r="AC86" i="1"/>
  <c r="AE86" i="1"/>
  <c r="AK86" i="1" s="1"/>
  <c r="AW86" i="1" s="1"/>
  <c r="W86" i="1"/>
  <c r="AF86" i="1"/>
  <c r="X86" i="1"/>
  <c r="Y86" i="1"/>
  <c r="R86" i="1"/>
  <c r="Z86" i="1"/>
  <c r="R32" i="1"/>
  <c r="U32" i="1"/>
  <c r="AC32" i="1" s="1"/>
  <c r="U67" i="1"/>
  <c r="X67" i="1" s="1"/>
  <c r="R67" i="1"/>
  <c r="U41" i="1"/>
  <c r="AD41" i="1" s="1"/>
  <c r="R41" i="1"/>
  <c r="U103" i="1"/>
  <c r="AD103" i="1" s="1"/>
  <c r="R103" i="1"/>
  <c r="R57" i="1"/>
  <c r="U57" i="1"/>
  <c r="AA57" i="1" s="1"/>
  <c r="R37" i="1"/>
  <c r="U54" i="1"/>
  <c r="Y54" i="1" s="1"/>
  <c r="R54" i="1"/>
  <c r="U77" i="1"/>
  <c r="V77" i="1" s="1"/>
  <c r="AS77" i="1" s="1"/>
  <c r="R77" i="1"/>
  <c r="AO5" i="1"/>
  <c r="R3" i="1"/>
  <c r="AF14" i="1"/>
  <c r="AC7" i="1"/>
  <c r="U15" i="1"/>
  <c r="V15" i="1" s="1"/>
  <c r="AS15" i="1" s="1"/>
  <c r="U82" i="1"/>
  <c r="AF82" i="1" s="1"/>
  <c r="U87" i="1"/>
  <c r="Y87" i="1" s="1"/>
  <c r="U36" i="1"/>
  <c r="AF36" i="1" s="1"/>
  <c r="R29" i="1"/>
  <c r="U44" i="1"/>
  <c r="AF44" i="1" s="1"/>
  <c r="R43" i="1"/>
  <c r="U20" i="1"/>
  <c r="X20" i="1" s="1"/>
  <c r="AB7" i="1"/>
  <c r="AA18" i="1"/>
  <c r="AB46" i="1"/>
  <c r="R61" i="1"/>
  <c r="AE40" i="1"/>
  <c r="U37" i="1"/>
  <c r="V37" i="1" s="1"/>
  <c r="AS37" i="1" s="1"/>
  <c r="AO8" i="1"/>
  <c r="AO19" i="1"/>
  <c r="AO12" i="1"/>
  <c r="AO82" i="1"/>
  <c r="AO50" i="1"/>
  <c r="AO36" i="1"/>
  <c r="AO31" i="1"/>
  <c r="AO58" i="1"/>
  <c r="AO14" i="1"/>
  <c r="AO17" i="1"/>
  <c r="AP53" i="1"/>
  <c r="AP61" i="1"/>
  <c r="AO81" i="1"/>
  <c r="AP43" i="1"/>
  <c r="AO21" i="1"/>
  <c r="AO7" i="1"/>
  <c r="AP105" i="1"/>
  <c r="AP87" i="1"/>
  <c r="AO29" i="1"/>
  <c r="AO100" i="1"/>
  <c r="AP44" i="1"/>
  <c r="AP34" i="1"/>
  <c r="AO92" i="1"/>
  <c r="AP18" i="1"/>
  <c r="AO46" i="1"/>
  <c r="AP36" i="1"/>
  <c r="AO96" i="1"/>
  <c r="AP31" i="1"/>
  <c r="AO61" i="1"/>
  <c r="AO76" i="1"/>
  <c r="AO43" i="1"/>
  <c r="AO79" i="1"/>
  <c r="AP75" i="1"/>
  <c r="AP40" i="1"/>
  <c r="AO88" i="1"/>
  <c r="AO87" i="1"/>
  <c r="AP50" i="1"/>
  <c r="AO60" i="1"/>
  <c r="AO80" i="1"/>
  <c r="AO67" i="1"/>
  <c r="AP73" i="1"/>
  <c r="AP39" i="1"/>
  <c r="AO37" i="1"/>
  <c r="AO70" i="1"/>
  <c r="AO25" i="1"/>
  <c r="AP52" i="1"/>
  <c r="AO85" i="1"/>
  <c r="AO73" i="1"/>
  <c r="AP62" i="1"/>
  <c r="AO24" i="1"/>
  <c r="AO62" i="1"/>
  <c r="AO97" i="1"/>
  <c r="AP72" i="1"/>
  <c r="AO78" i="1"/>
  <c r="AO57" i="1"/>
  <c r="AP55" i="1"/>
  <c r="AP37" i="1"/>
  <c r="AP70" i="1"/>
  <c r="AP93" i="1"/>
  <c r="AO52" i="1"/>
  <c r="AO95" i="1"/>
  <c r="AP25" i="1"/>
  <c r="AO35" i="1"/>
  <c r="AO68" i="1"/>
  <c r="AO48" i="1"/>
  <c r="AO30" i="1"/>
  <c r="AD17" i="1"/>
  <c r="AD15" i="1"/>
  <c r="AA15" i="1"/>
  <c r="AO101" i="1"/>
  <c r="X5" i="1"/>
  <c r="AB10" i="1"/>
  <c r="AC13" i="1"/>
  <c r="Y14" i="1"/>
  <c r="Z14" i="1"/>
  <c r="AA14" i="1"/>
  <c r="AB14" i="1"/>
  <c r="V14" i="1"/>
  <c r="AS14" i="1" s="1"/>
  <c r="AD14" i="1"/>
  <c r="AC17" i="1"/>
  <c r="W5" i="1"/>
  <c r="AE5" i="1"/>
  <c r="AB5" i="1"/>
  <c r="AC5" i="1"/>
  <c r="Y13" i="1"/>
  <c r="W12" i="1"/>
  <c r="X12" i="1"/>
  <c r="AF12" i="1"/>
  <c r="Y12" i="1"/>
  <c r="Z12" i="1"/>
  <c r="AA12" i="1"/>
  <c r="W29" i="1"/>
  <c r="AE29" i="1"/>
  <c r="X29" i="1"/>
  <c r="AF29" i="1"/>
  <c r="Z29" i="1"/>
  <c r="Y29" i="1"/>
  <c r="AA29" i="1"/>
  <c r="AB29" i="1"/>
  <c r="AC29" i="1"/>
  <c r="AD29" i="1"/>
  <c r="V61" i="1"/>
  <c r="AS61" i="1" s="1"/>
  <c r="AD61" i="1"/>
  <c r="W61" i="1"/>
  <c r="AE61" i="1"/>
  <c r="X61" i="1"/>
  <c r="AF61" i="1"/>
  <c r="Y61" i="1"/>
  <c r="Z61" i="1"/>
  <c r="AB61" i="1"/>
  <c r="AA61" i="1"/>
  <c r="AC61" i="1"/>
  <c r="Y4" i="1"/>
  <c r="AA5" i="1"/>
  <c r="X13" i="1"/>
  <c r="AO6" i="1"/>
  <c r="AE14" i="1"/>
  <c r="AC101" i="1"/>
  <c r="W17" i="1"/>
  <c r="AE17" i="1"/>
  <c r="X17" i="1"/>
  <c r="AF17" i="1"/>
  <c r="Y17" i="1"/>
  <c r="Z17" i="1"/>
  <c r="AA17" i="1"/>
  <c r="AB17" i="1"/>
  <c r="Y10" i="1"/>
  <c r="V10" i="1"/>
  <c r="AS10" i="1" s="1"/>
  <c r="AD10" i="1"/>
  <c r="AK10" i="1" s="1"/>
  <c r="AW10" i="1" s="1"/>
  <c r="Z5" i="1"/>
  <c r="Y5" i="1"/>
  <c r="Z13" i="1"/>
  <c r="W13" i="1"/>
  <c r="AE13" i="1"/>
  <c r="V101" i="1"/>
  <c r="AS101" i="1" s="1"/>
  <c r="AD101" i="1"/>
  <c r="W101" i="1"/>
  <c r="AE101" i="1"/>
  <c r="X101" i="1"/>
  <c r="AF101" i="1"/>
  <c r="Y101" i="1"/>
  <c r="Z101" i="1"/>
  <c r="AA101" i="1"/>
  <c r="W20" i="1"/>
  <c r="AD19" i="1"/>
  <c r="AK19" i="1" s="1"/>
  <c r="AW19" i="1" s="1"/>
  <c r="V19" i="1"/>
  <c r="AS19" i="1" s="1"/>
  <c r="Y18" i="1"/>
  <c r="W105" i="1"/>
  <c r="AF50" i="1"/>
  <c r="W50" i="1"/>
  <c r="AA45" i="1"/>
  <c r="AF18" i="1"/>
  <c r="X18" i="1"/>
  <c r="X45" i="1"/>
  <c r="X44" i="1"/>
  <c r="AE21" i="1"/>
  <c r="W21" i="1"/>
  <c r="AB19" i="1"/>
  <c r="AE18" i="1"/>
  <c r="W18" i="1"/>
  <c r="AD46" i="1"/>
  <c r="W45" i="1"/>
  <c r="AD21" i="1"/>
  <c r="V21" i="1"/>
  <c r="AS21" i="1" s="1"/>
  <c r="AA19" i="1"/>
  <c r="AD18" i="1"/>
  <c r="V18" i="1"/>
  <c r="AS18" i="1" s="1"/>
  <c r="AC50" i="1"/>
  <c r="AF45" i="1"/>
  <c r="Z19" i="1"/>
  <c r="Y45" i="1"/>
  <c r="Z45" i="1"/>
  <c r="AF2" i="1"/>
  <c r="AF7" i="1"/>
  <c r="AF47" i="1"/>
  <c r="Z50" i="1"/>
  <c r="AD45" i="1"/>
  <c r="AE44" i="1"/>
  <c r="W60" i="1"/>
  <c r="Z42" i="1"/>
  <c r="X75" i="1"/>
  <c r="AA94" i="1"/>
  <c r="Y31" i="1"/>
  <c r="AF76" i="1"/>
  <c r="X76" i="1"/>
  <c r="AD60" i="1"/>
  <c r="AF79" i="1"/>
  <c r="X79" i="1"/>
  <c r="AC99" i="1"/>
  <c r="X42" i="1"/>
  <c r="V75" i="1"/>
  <c r="AS75" i="1" s="1"/>
  <c r="AD75" i="1"/>
  <c r="Y75" i="1"/>
  <c r="Z75" i="1"/>
  <c r="AD100" i="1"/>
  <c r="Y94" i="1"/>
  <c r="AE31" i="1"/>
  <c r="W31" i="1"/>
  <c r="AD76" i="1"/>
  <c r="V76" i="1"/>
  <c r="AS76" i="1" s="1"/>
  <c r="Y89" i="1"/>
  <c r="X83" i="1"/>
  <c r="AA71" i="1"/>
  <c r="AD79" i="1"/>
  <c r="V79" i="1"/>
  <c r="AS79" i="1" s="1"/>
  <c r="AE42" i="1"/>
  <c r="W42" i="1"/>
  <c r="Z99" i="1"/>
  <c r="AF75" i="1"/>
  <c r="AO75" i="1"/>
  <c r="AE63" i="1"/>
  <c r="X63" i="1"/>
  <c r="X94" i="1"/>
  <c r="AD31" i="1"/>
  <c r="V31" i="1"/>
  <c r="AS31" i="1" s="1"/>
  <c r="AF89" i="1"/>
  <c r="AA60" i="1"/>
  <c r="AD80" i="1"/>
  <c r="Z71" i="1"/>
  <c r="AD42" i="1"/>
  <c r="V42" i="1"/>
  <c r="AS42" i="1" s="1"/>
  <c r="Y99" i="1"/>
  <c r="AE75" i="1"/>
  <c r="Z60" i="1"/>
  <c r="AD72" i="1"/>
  <c r="W72" i="1"/>
  <c r="AE72" i="1"/>
  <c r="AA72" i="1"/>
  <c r="AB72" i="1"/>
  <c r="AD94" i="1"/>
  <c r="AB31" i="1"/>
  <c r="AF71" i="1"/>
  <c r="AB42" i="1"/>
  <c r="AF99" i="1"/>
  <c r="W99" i="1"/>
  <c r="AB75" i="1"/>
  <c r="V49" i="1"/>
  <c r="AS49" i="1" s="1"/>
  <c r="AD49" i="1"/>
  <c r="W49" i="1"/>
  <c r="AE49" i="1"/>
  <c r="X49" i="1"/>
  <c r="AF49" i="1"/>
  <c r="Z49" i="1"/>
  <c r="AA49" i="1"/>
  <c r="AB49" i="1"/>
  <c r="AO72" i="1"/>
  <c r="V67" i="1"/>
  <c r="AS67" i="1" s="1"/>
  <c r="AA75" i="1"/>
  <c r="AF35" i="1"/>
  <c r="X56" i="1"/>
  <c r="AF56" i="1"/>
  <c r="Y56" i="1"/>
  <c r="Z56" i="1"/>
  <c r="AA56" i="1"/>
  <c r="AE68" i="1"/>
  <c r="X68" i="1"/>
  <c r="V26" i="1"/>
  <c r="AS26" i="1" s="1"/>
  <c r="AD26" i="1"/>
  <c r="W26" i="1"/>
  <c r="AE26" i="1"/>
  <c r="X26" i="1"/>
  <c r="AF26" i="1"/>
  <c r="Y26" i="1"/>
  <c r="Y33" i="1"/>
  <c r="X93" i="1"/>
  <c r="AF93" i="1"/>
  <c r="Y93" i="1"/>
  <c r="Z93" i="1"/>
  <c r="AA93" i="1"/>
  <c r="Y40" i="1"/>
  <c r="AA34" i="1"/>
  <c r="AJ55" i="1"/>
  <c r="AV55" i="1" s="1"/>
  <c r="AB102" i="1"/>
  <c r="AO26" i="1"/>
  <c r="AF33" i="1"/>
  <c r="AA91" i="1"/>
  <c r="X30" i="1"/>
  <c r="AF28" i="1"/>
  <c r="V66" i="1"/>
  <c r="AS66" i="1" s="1"/>
  <c r="Y25" i="1"/>
  <c r="AB41" i="1"/>
  <c r="AD95" i="1"/>
  <c r="V95" i="1"/>
  <c r="AS95" i="1" s="1"/>
  <c r="Y78" i="1"/>
  <c r="X40" i="1"/>
  <c r="Z34" i="1"/>
  <c r="AE56" i="1"/>
  <c r="AA102" i="1"/>
  <c r="W90" i="1"/>
  <c r="AE93" i="1"/>
  <c r="W28" i="1"/>
  <c r="AA41" i="1"/>
  <c r="AF78" i="1"/>
  <c r="AD56" i="1"/>
  <c r="AD93" i="1"/>
  <c r="V91" i="1"/>
  <c r="AS91" i="1" s="1"/>
  <c r="AD91" i="1"/>
  <c r="W91" i="1"/>
  <c r="AE91" i="1"/>
  <c r="X91" i="1"/>
  <c r="AF91" i="1"/>
  <c r="Y91" i="1"/>
  <c r="V34" i="1"/>
  <c r="AS34" i="1" s="1"/>
  <c r="AD34" i="1"/>
  <c r="W34" i="1"/>
  <c r="AF34" i="1"/>
  <c r="Y98" i="1"/>
  <c r="AC56" i="1"/>
  <c r="V102" i="1"/>
  <c r="AS102" i="1" s="1"/>
  <c r="AD102" i="1"/>
  <c r="AE102" i="1"/>
  <c r="AF102" i="1"/>
  <c r="Y102" i="1"/>
  <c r="AC68" i="1"/>
  <c r="X90" i="1"/>
  <c r="AF90" i="1"/>
  <c r="AC26" i="1"/>
  <c r="AC33" i="1"/>
  <c r="Z48" i="1"/>
  <c r="AC93" i="1"/>
  <c r="AO91" i="1"/>
  <c r="Y30" i="1"/>
  <c r="Z30" i="1"/>
  <c r="AA30" i="1"/>
  <c r="AB30" i="1"/>
  <c r="AA66" i="1"/>
  <c r="Y41" i="1"/>
  <c r="Y103" i="1"/>
  <c r="Z35" i="1"/>
  <c r="AA40" i="1"/>
  <c r="AB40" i="1"/>
  <c r="AO34" i="1"/>
  <c r="AB56" i="1"/>
  <c r="AO102" i="1"/>
  <c r="AB26" i="1"/>
  <c r="X33" i="1"/>
  <c r="AB93" i="1"/>
  <c r="AF30" i="1"/>
  <c r="AB28" i="1"/>
  <c r="AF41" i="1"/>
  <c r="X41" i="1"/>
  <c r="AD40" i="1"/>
  <c r="W56" i="1"/>
  <c r="AA26" i="1"/>
  <c r="W93" i="1"/>
  <c r="AE30" i="1"/>
  <c r="AE41" i="1"/>
  <c r="AC40" i="1"/>
  <c r="V56" i="1"/>
  <c r="AS56" i="1" s="1"/>
  <c r="AD84" i="1"/>
  <c r="Z26" i="1"/>
  <c r="V33" i="1"/>
  <c r="AS33" i="1" s="1"/>
  <c r="V93" i="1"/>
  <c r="AS93" i="1" s="1"/>
  <c r="AC91" i="1"/>
  <c r="AD30" i="1"/>
  <c r="AD92" i="1"/>
  <c r="AE77" i="1"/>
  <c r="W77" i="1"/>
  <c r="AE85" i="1"/>
  <c r="W85" i="1"/>
  <c r="AB64" i="1"/>
  <c r="AB62" i="1"/>
  <c r="AE70" i="1"/>
  <c r="W70" i="1"/>
  <c r="AB23" i="1"/>
  <c r="W97" i="1"/>
  <c r="AD77" i="1"/>
  <c r="AD85" i="1"/>
  <c r="AA64" i="1"/>
  <c r="AD38" i="1"/>
  <c r="AD70" i="1"/>
  <c r="AP104" i="1"/>
  <c r="AO104" i="1"/>
  <c r="R104" i="1"/>
  <c r="Z104" i="1"/>
  <c r="AA104" i="1"/>
  <c r="AB104" i="1"/>
  <c r="AC104" i="1"/>
  <c r="V104" i="1"/>
  <c r="AS104" i="1" s="1"/>
  <c r="AE104" i="1"/>
  <c r="X104" i="1"/>
  <c r="AF104" i="1"/>
  <c r="AD104" i="1"/>
  <c r="W104" i="1"/>
  <c r="AC3" i="1" l="1"/>
  <c r="AC39" i="1"/>
  <c r="AD39" i="1"/>
  <c r="AB58" i="1"/>
  <c r="AB43" i="1"/>
  <c r="AA39" i="1"/>
  <c r="AE74" i="1"/>
  <c r="Y58" i="1"/>
  <c r="AA58" i="1"/>
  <c r="AF42" i="1"/>
  <c r="Z39" i="1"/>
  <c r="AF58" i="1"/>
  <c r="AA43" i="1"/>
  <c r="AA11" i="1"/>
  <c r="AB39" i="1"/>
  <c r="AK40" i="1"/>
  <c r="AW40" i="1" s="1"/>
  <c r="Y39" i="1"/>
  <c r="AB74" i="1"/>
  <c r="X102" i="1"/>
  <c r="W43" i="1"/>
  <c r="X43" i="1"/>
  <c r="Y42" i="1"/>
  <c r="X3" i="1"/>
  <c r="AB11" i="1"/>
  <c r="AD57" i="1"/>
  <c r="W39" i="1"/>
  <c r="W102" i="1"/>
  <c r="V58" i="1"/>
  <c r="AS58" i="1" s="1"/>
  <c r="AF3" i="1"/>
  <c r="AE7" i="1"/>
  <c r="V35" i="1"/>
  <c r="AS35" i="1" s="1"/>
  <c r="W35" i="1"/>
  <c r="AB60" i="1"/>
  <c r="AB88" i="1"/>
  <c r="V60" i="1"/>
  <c r="AS60" i="1" s="1"/>
  <c r="AE105" i="1"/>
  <c r="Y32" i="1"/>
  <c r="AC95" i="1"/>
  <c r="Z24" i="1"/>
  <c r="W38" i="1"/>
  <c r="Y48" i="1"/>
  <c r="AA35" i="1"/>
  <c r="AF25" i="1"/>
  <c r="AE67" i="1"/>
  <c r="AE60" i="1"/>
  <c r="AE46" i="1"/>
  <c r="AK46" i="1" s="1"/>
  <c r="AW46" i="1" s="1"/>
  <c r="AA32" i="1"/>
  <c r="Y79" i="1"/>
  <c r="AE38" i="1"/>
  <c r="AD33" i="1"/>
  <c r="AF48" i="1"/>
  <c r="W33" i="1"/>
  <c r="X48" i="1"/>
  <c r="AA84" i="1"/>
  <c r="AC35" i="1"/>
  <c r="AB33" i="1"/>
  <c r="AF60" i="1"/>
  <c r="Z27" i="1"/>
  <c r="AD87" i="1"/>
  <c r="AK5" i="1"/>
  <c r="AW5" i="1" s="1"/>
  <c r="AE48" i="1"/>
  <c r="AE33" i="1"/>
  <c r="AA33" i="1"/>
  <c r="W32" i="1"/>
  <c r="AB87" i="1"/>
  <c r="X46" i="1"/>
  <c r="AD48" i="1"/>
  <c r="AC69" i="1"/>
  <c r="W48" i="1"/>
  <c r="AB35" i="1"/>
  <c r="AB48" i="1"/>
  <c r="AD35" i="1"/>
  <c r="AK35" i="1" s="1"/>
  <c r="AW35" i="1" s="1"/>
  <c r="Y35" i="1"/>
  <c r="Y60" i="1"/>
  <c r="AE32" i="1"/>
  <c r="AI47" i="1"/>
  <c r="AU47" i="1" s="1"/>
  <c r="AB105" i="1"/>
  <c r="V46" i="1"/>
  <c r="AS46" i="1" s="1"/>
  <c r="AF46" i="1"/>
  <c r="Y105" i="1"/>
  <c r="AD65" i="1"/>
  <c r="Y20" i="1"/>
  <c r="X85" i="1"/>
  <c r="Z85" i="1"/>
  <c r="W76" i="1"/>
  <c r="AE99" i="1"/>
  <c r="Z25" i="1"/>
  <c r="AC73" i="1"/>
  <c r="Y50" i="1"/>
  <c r="AD24" i="1"/>
  <c r="AE2" i="1"/>
  <c r="Y82" i="1"/>
  <c r="AF85" i="1"/>
  <c r="AC76" i="1"/>
  <c r="AK14" i="1"/>
  <c r="AW14" i="1" s="1"/>
  <c r="AF77" i="1"/>
  <c r="AK7" i="1"/>
  <c r="AW7" i="1" s="1"/>
  <c r="AB73" i="1"/>
  <c r="AB76" i="1"/>
  <c r="AA38" i="1"/>
  <c r="AC85" i="1"/>
  <c r="AC77" i="1"/>
  <c r="AA2" i="1"/>
  <c r="Y38" i="1"/>
  <c r="AB85" i="1"/>
  <c r="AE79" i="1"/>
  <c r="AK79" i="1" s="1"/>
  <c r="AW79" i="1" s="1"/>
  <c r="W64" i="1"/>
  <c r="AE97" i="1"/>
  <c r="AA98" i="1"/>
  <c r="AE43" i="1"/>
  <c r="AK43" i="1" s="1"/>
  <c r="AW43" i="1" s="1"/>
  <c r="X59" i="1"/>
  <c r="X80" i="1"/>
  <c r="AA59" i="1"/>
  <c r="Y80" i="1"/>
  <c r="Z54" i="1"/>
  <c r="AD27" i="1"/>
  <c r="AE25" i="1"/>
  <c r="AC9" i="1"/>
  <c r="AC60" i="1"/>
  <c r="Y96" i="1"/>
  <c r="AC23" i="1"/>
  <c r="AF64" i="1"/>
  <c r="AD81" i="1"/>
  <c r="AB96" i="1"/>
  <c r="AE76" i="1"/>
  <c r="X84" i="1"/>
  <c r="AF80" i="1"/>
  <c r="Y36" i="1"/>
  <c r="AJ14" i="1"/>
  <c r="AV14" i="1" s="1"/>
  <c r="X54" i="1"/>
  <c r="AB27" i="1"/>
  <c r="Y81" i="1"/>
  <c r="W6" i="1"/>
  <c r="AB97" i="1"/>
  <c r="AC81" i="1"/>
  <c r="Z84" i="1"/>
  <c r="Y84" i="1"/>
  <c r="X98" i="1"/>
  <c r="AA69" i="1"/>
  <c r="AE69" i="1"/>
  <c r="AE52" i="1"/>
  <c r="AE98" i="1"/>
  <c r="Z69" i="1"/>
  <c r="Y52" i="1"/>
  <c r="Z81" i="1"/>
  <c r="Z43" i="1"/>
  <c r="AK76" i="1"/>
  <c r="AW76" i="1" s="1"/>
  <c r="X16" i="1"/>
  <c r="AA6" i="1"/>
  <c r="X36" i="1"/>
  <c r="AC96" i="1"/>
  <c r="AC27" i="1"/>
  <c r="AF54" i="1"/>
  <c r="W25" i="1"/>
  <c r="AD9" i="1"/>
  <c r="AA97" i="1"/>
  <c r="W24" i="1"/>
  <c r="AE64" i="1"/>
  <c r="AE84" i="1"/>
  <c r="AD52" i="1"/>
  <c r="AB80" i="1"/>
  <c r="AD54" i="1"/>
  <c r="X97" i="1"/>
  <c r="AD69" i="1"/>
  <c r="AF84" i="1"/>
  <c r="W98" i="1"/>
  <c r="Y69" i="1"/>
  <c r="AD59" i="1"/>
  <c r="AF81" i="1"/>
  <c r="Y43" i="1"/>
  <c r="AE27" i="1"/>
  <c r="Y59" i="1"/>
  <c r="W80" i="1"/>
  <c r="AA81" i="1"/>
  <c r="AA96" i="1"/>
  <c r="Y6" i="1"/>
  <c r="AE36" i="1"/>
  <c r="AB54" i="1"/>
  <c r="W54" i="1"/>
  <c r="AD3" i="1"/>
  <c r="AB9" i="1"/>
  <c r="AC105" i="1"/>
  <c r="AE73" i="1"/>
  <c r="Z97" i="1"/>
  <c r="AC65" i="1"/>
  <c r="AE24" i="1"/>
  <c r="AK24" i="1" s="1"/>
  <c r="AW24" i="1" s="1"/>
  <c r="Z76" i="1"/>
  <c r="AC52" i="1"/>
  <c r="AC71" i="1"/>
  <c r="AB81" i="1"/>
  <c r="AF98" i="1"/>
  <c r="AD98" i="1"/>
  <c r="W52" i="1"/>
  <c r="AF59" i="1"/>
  <c r="W84" i="1"/>
  <c r="W69" i="1"/>
  <c r="Z52" i="1"/>
  <c r="AD97" i="1"/>
  <c r="AK70" i="1"/>
  <c r="AW70" i="1" s="1"/>
  <c r="AF97" i="1"/>
  <c r="AB84" i="1"/>
  <c r="Z98" i="1"/>
  <c r="X69" i="1"/>
  <c r="AB98" i="1"/>
  <c r="AA52" i="1"/>
  <c r="V80" i="1"/>
  <c r="AS80" i="1" s="1"/>
  <c r="AE80" i="1"/>
  <c r="X27" i="1"/>
  <c r="Z59" i="1"/>
  <c r="Z80" i="1"/>
  <c r="AB20" i="1"/>
  <c r="V44" i="1"/>
  <c r="AS44" i="1" s="1"/>
  <c r="AE20" i="1"/>
  <c r="AE6" i="1"/>
  <c r="AD4" i="1"/>
  <c r="V6" i="1"/>
  <c r="AS6" i="1" s="1"/>
  <c r="AC6" i="1"/>
  <c r="AA9" i="1"/>
  <c r="AA54" i="1"/>
  <c r="AE54" i="1"/>
  <c r="AA82" i="1"/>
  <c r="AC59" i="1"/>
  <c r="AC98" i="1"/>
  <c r="AD73" i="1"/>
  <c r="AC11" i="1"/>
  <c r="Y97" i="1"/>
  <c r="AA65" i="1"/>
  <c r="AB24" i="1"/>
  <c r="Z79" i="1"/>
  <c r="Y76" i="1"/>
  <c r="AB52" i="1"/>
  <c r="AE96" i="1"/>
  <c r="AB103" i="1"/>
  <c r="AB90" i="1"/>
  <c r="AF68" i="1"/>
  <c r="AE88" i="1"/>
  <c r="AE83" i="1"/>
  <c r="AF63" i="1"/>
  <c r="AB63" i="1"/>
  <c r="AI31" i="1"/>
  <c r="AU31" i="1" s="1"/>
  <c r="AJ19" i="1"/>
  <c r="AV19" i="1" s="1"/>
  <c r="AC37" i="1"/>
  <c r="Y57" i="1"/>
  <c r="AD67" i="1"/>
  <c r="AD53" i="1"/>
  <c r="X39" i="1"/>
  <c r="W51" i="1"/>
  <c r="X51" i="1"/>
  <c r="AB89" i="1"/>
  <c r="Z58" i="1"/>
  <c r="AC28" i="1"/>
  <c r="AC67" i="1"/>
  <c r="W89" i="1"/>
  <c r="AA37" i="1"/>
  <c r="W57" i="1"/>
  <c r="Z103" i="1"/>
  <c r="Y67" i="1"/>
  <c r="AC53" i="1"/>
  <c r="AB69" i="1"/>
  <c r="AE51" i="1"/>
  <c r="AK51" i="1" s="1"/>
  <c r="AW51" i="1" s="1"/>
  <c r="AK73" i="1"/>
  <c r="AW73" i="1" s="1"/>
  <c r="Z89" i="1"/>
  <c r="W58" i="1"/>
  <c r="Y28" i="1"/>
  <c r="AA70" i="1"/>
  <c r="AD71" i="1"/>
  <c r="W82" i="1"/>
  <c r="Z70" i="1"/>
  <c r="Z6" i="1"/>
  <c r="AK2" i="1"/>
  <c r="AW2" i="1" s="1"/>
  <c r="AD37" i="1"/>
  <c r="AD90" i="1"/>
  <c r="AE90" i="1"/>
  <c r="AA90" i="1"/>
  <c r="W68" i="1"/>
  <c r="AD88" i="1"/>
  <c r="AD89" i="1"/>
  <c r="Z72" i="1"/>
  <c r="V72" i="1"/>
  <c r="AS72" i="1" s="1"/>
  <c r="W63" i="1"/>
  <c r="AB67" i="1"/>
  <c r="AA89" i="1"/>
  <c r="AA87" i="1"/>
  <c r="AF16" i="1"/>
  <c r="AF6" i="1"/>
  <c r="AC36" i="1"/>
  <c r="W36" i="1"/>
  <c r="AE16" i="1"/>
  <c r="AA77" i="1"/>
  <c r="Y37" i="1"/>
  <c r="AC57" i="1"/>
  <c r="AA53" i="1"/>
  <c r="X82" i="1"/>
  <c r="AD83" i="1"/>
  <c r="AC51" i="1"/>
  <c r="AB66" i="1"/>
  <c r="AC20" i="1"/>
  <c r="AB92" i="1"/>
  <c r="AD28" i="1"/>
  <c r="AF70" i="1"/>
  <c r="Y70" i="1"/>
  <c r="X65" i="1"/>
  <c r="AE103" i="1"/>
  <c r="AB68" i="1"/>
  <c r="AA103" i="1"/>
  <c r="V68" i="1"/>
  <c r="AS68" i="1" s="1"/>
  <c r="X34" i="1"/>
  <c r="X74" i="1"/>
  <c r="AD66" i="1"/>
  <c r="Y74" i="1"/>
  <c r="Z68" i="1"/>
  <c r="W67" i="1"/>
  <c r="Y72" i="1"/>
  <c r="X88" i="1"/>
  <c r="Z67" i="1"/>
  <c r="AD63" i="1"/>
  <c r="AA67" i="1"/>
  <c r="AA88" i="1"/>
  <c r="AF67" i="1"/>
  <c r="X6" i="1"/>
  <c r="AB36" i="1"/>
  <c r="AD36" i="1"/>
  <c r="AK36" i="1" s="1"/>
  <c r="AW36" i="1" s="1"/>
  <c r="AA27" i="1"/>
  <c r="Z77" i="1"/>
  <c r="AF37" i="1"/>
  <c r="Y53" i="1"/>
  <c r="AC82" i="1"/>
  <c r="AE82" i="1"/>
  <c r="AF39" i="1"/>
  <c r="AD25" i="1"/>
  <c r="AK25" i="1" s="1"/>
  <c r="AW25" i="1" s="1"/>
  <c r="Z51" i="1"/>
  <c r="W9" i="1"/>
  <c r="AC97" i="1"/>
  <c r="AC70" i="1"/>
  <c r="AF38" i="1"/>
  <c r="AF65" i="1"/>
  <c r="AB13" i="1"/>
  <c r="Y23" i="1"/>
  <c r="AB71" i="1"/>
  <c r="AB16" i="1"/>
  <c r="AA68" i="1"/>
  <c r="X103" i="1"/>
  <c r="Z90" i="1"/>
  <c r="AC34" i="1"/>
  <c r="AK30" i="1"/>
  <c r="AW30" i="1" s="1"/>
  <c r="AF103" i="1"/>
  <c r="AE34" i="1"/>
  <c r="AF69" i="1"/>
  <c r="AD68" i="1"/>
  <c r="AK68" i="1" s="1"/>
  <c r="AW68" i="1" s="1"/>
  <c r="W74" i="1"/>
  <c r="AE28" i="1"/>
  <c r="AK56" i="1"/>
  <c r="AW56" i="1" s="1"/>
  <c r="X28" i="1"/>
  <c r="X35" i="1"/>
  <c r="W88" i="1"/>
  <c r="AF88" i="1"/>
  <c r="Y88" i="1"/>
  <c r="X89" i="1"/>
  <c r="V63" i="1"/>
  <c r="AS63" i="1" s="1"/>
  <c r="Z88" i="1"/>
  <c r="AF27" i="1"/>
  <c r="AC63" i="1"/>
  <c r="AD58" i="1"/>
  <c r="V87" i="1"/>
  <c r="AS87" i="1" s="1"/>
  <c r="AC15" i="1"/>
  <c r="AK17" i="1"/>
  <c r="AW17" i="1" s="1"/>
  <c r="AB12" i="1"/>
  <c r="AD6" i="1"/>
  <c r="Z36" i="1"/>
  <c r="V36" i="1"/>
  <c r="AS36" i="1" s="1"/>
  <c r="AB53" i="1"/>
  <c r="Y77" i="1"/>
  <c r="AE37" i="1"/>
  <c r="W37" i="1"/>
  <c r="AE53" i="1"/>
  <c r="AB82" i="1"/>
  <c r="AC8" i="1"/>
  <c r="AJ10" i="1"/>
  <c r="AV10" i="1" s="1"/>
  <c r="AE39" i="1"/>
  <c r="AK39" i="1" s="1"/>
  <c r="AW39" i="1" s="1"/>
  <c r="AF51" i="1"/>
  <c r="AC89" i="1"/>
  <c r="AK3" i="1"/>
  <c r="AW3" i="1" s="1"/>
  <c r="Z92" i="1"/>
  <c r="AE58" i="1"/>
  <c r="Z87" i="1"/>
  <c r="AB70" i="1"/>
  <c r="AC38" i="1"/>
  <c r="Y85" i="1"/>
  <c r="AE65" i="1"/>
  <c r="AK65" i="1" s="1"/>
  <c r="AW65" i="1" s="1"/>
  <c r="W23" i="1"/>
  <c r="Y44" i="1"/>
  <c r="V57" i="1"/>
  <c r="AS57" i="1" s="1"/>
  <c r="AE57" i="1"/>
  <c r="AK57" i="1" s="1"/>
  <c r="AW57" i="1" s="1"/>
  <c r="AF57" i="1"/>
  <c r="X57" i="1"/>
  <c r="AB57" i="1"/>
  <c r="Z57" i="1"/>
  <c r="AB32" i="1"/>
  <c r="V32" i="1"/>
  <c r="AS32" i="1" s="1"/>
  <c r="Z32" i="1"/>
  <c r="AD32" i="1"/>
  <c r="AK32" i="1" s="1"/>
  <c r="AW32" i="1" s="1"/>
  <c r="AF32" i="1"/>
  <c r="X32" i="1"/>
  <c r="AI19" i="1"/>
  <c r="AU19" i="1" s="1"/>
  <c r="Z62" i="1"/>
  <c r="V62" i="1"/>
  <c r="AS62" i="1" s="1"/>
  <c r="W62" i="1"/>
  <c r="X62" i="1"/>
  <c r="Y62" i="1"/>
  <c r="AC62" i="1"/>
  <c r="AD62" i="1"/>
  <c r="AE62" i="1"/>
  <c r="AF62" i="1"/>
  <c r="AK103" i="1"/>
  <c r="AW103" i="1" s="1"/>
  <c r="AK52" i="1"/>
  <c r="AW52" i="1" s="1"/>
  <c r="AK72" i="1"/>
  <c r="AW72" i="1" s="1"/>
  <c r="AK63" i="1"/>
  <c r="AW63" i="1" s="1"/>
  <c r="AK41" i="1"/>
  <c r="AW41" i="1" s="1"/>
  <c r="AB15" i="1"/>
  <c r="W15" i="1"/>
  <c r="X15" i="1"/>
  <c r="AF15" i="1"/>
  <c r="Z15" i="1"/>
  <c r="X78" i="1"/>
  <c r="V78" i="1"/>
  <c r="AS78" i="1" s="1"/>
  <c r="AA78" i="1"/>
  <c r="AE78" i="1"/>
  <c r="W78" i="1"/>
  <c r="Z78" i="1"/>
  <c r="AB78" i="1"/>
  <c r="AD78" i="1"/>
  <c r="V94" i="1"/>
  <c r="AS94" i="1" s="1"/>
  <c r="AB94" i="1"/>
  <c r="AC94" i="1"/>
  <c r="AF94" i="1"/>
  <c r="AE94" i="1"/>
  <c r="AK94" i="1" s="1"/>
  <c r="AW94" i="1" s="1"/>
  <c r="W94" i="1"/>
  <c r="Z94" i="1"/>
  <c r="W44" i="1"/>
  <c r="AA44" i="1"/>
  <c r="Z44" i="1"/>
  <c r="W41" i="1"/>
  <c r="V41" i="1"/>
  <c r="AS41" i="1" s="1"/>
  <c r="Z41" i="1"/>
  <c r="AC41" i="1"/>
  <c r="AA74" i="1"/>
  <c r="V74" i="1"/>
  <c r="AS74" i="1" s="1"/>
  <c r="AC74" i="1"/>
  <c r="AD74" i="1"/>
  <c r="AK74" i="1" s="1"/>
  <c r="AW74" i="1" s="1"/>
  <c r="Z74" i="1"/>
  <c r="AK38" i="1"/>
  <c r="AW38" i="1" s="1"/>
  <c r="AK6" i="1"/>
  <c r="AW6" i="1" s="1"/>
  <c r="AC72" i="1"/>
  <c r="AI72" i="1" s="1"/>
  <c r="AU72" i="1" s="1"/>
  <c r="X72" i="1"/>
  <c r="V100" i="1"/>
  <c r="AS100" i="1" s="1"/>
  <c r="W100" i="1"/>
  <c r="AF100" i="1"/>
  <c r="X100" i="1"/>
  <c r="Y100" i="1"/>
  <c r="Z100" i="1"/>
  <c r="AA100" i="1"/>
  <c r="AB100" i="1"/>
  <c r="AC100" i="1"/>
  <c r="AE100" i="1"/>
  <c r="AK100" i="1" s="1"/>
  <c r="AW100" i="1" s="1"/>
  <c r="AK93" i="1"/>
  <c r="AW93" i="1" s="1"/>
  <c r="AK26" i="1"/>
  <c r="AW26" i="1" s="1"/>
  <c r="AI14" i="1"/>
  <c r="AU14" i="1" s="1"/>
  <c r="D14" i="1" s="1"/>
  <c r="Y15" i="1"/>
  <c r="V90" i="1"/>
  <c r="AS90" i="1" s="1"/>
  <c r="AC90" i="1"/>
  <c r="AJ60" i="1"/>
  <c r="AV60" i="1" s="1"/>
  <c r="AD44" i="1"/>
  <c r="AK44" i="1" s="1"/>
  <c r="AW44" i="1" s="1"/>
  <c r="AE15" i="1"/>
  <c r="AK15" i="1" s="1"/>
  <c r="AW15" i="1" s="1"/>
  <c r="W30" i="1"/>
  <c r="V30" i="1"/>
  <c r="AS30" i="1" s="1"/>
  <c r="V43" i="1"/>
  <c r="AS43" i="1" s="1"/>
  <c r="AF43" i="1"/>
  <c r="AC43" i="1"/>
  <c r="Z8" i="1"/>
  <c r="V8" i="1"/>
  <c r="AS8" i="1" s="1"/>
  <c r="AE8" i="1"/>
  <c r="Y8" i="1"/>
  <c r="AB8" i="1"/>
  <c r="X8" i="1"/>
  <c r="AF8" i="1"/>
  <c r="AD8" i="1"/>
  <c r="AA8" i="1"/>
  <c r="Y63" i="1"/>
  <c r="AA63" i="1"/>
  <c r="AK85" i="1"/>
  <c r="AW85" i="1" s="1"/>
  <c r="AI39" i="1"/>
  <c r="AU39" i="1" s="1"/>
  <c r="AI60" i="1"/>
  <c r="AU60" i="1" s="1"/>
  <c r="AC44" i="1"/>
  <c r="AB44" i="1"/>
  <c r="W103" i="1"/>
  <c r="V103" i="1"/>
  <c r="AS103" i="1" s="1"/>
  <c r="AC103" i="1"/>
  <c r="AI103" i="1" s="1"/>
  <c r="AU103" i="1" s="1"/>
  <c r="AI86" i="1"/>
  <c r="AU86" i="1" s="1"/>
  <c r="AB21" i="1"/>
  <c r="AA21" i="1"/>
  <c r="Y21" i="1"/>
  <c r="X21" i="1"/>
  <c r="AF21" i="1"/>
  <c r="Z21" i="1"/>
  <c r="AB37" i="1"/>
  <c r="AE59" i="1"/>
  <c r="AK59" i="1" s="1"/>
  <c r="AW59" i="1" s="1"/>
  <c r="AC83" i="1"/>
  <c r="Z4" i="1"/>
  <c r="AA4" i="1"/>
  <c r="V4" i="1"/>
  <c r="AS4" i="1" s="1"/>
  <c r="AE4" i="1"/>
  <c r="AK4" i="1" s="1"/>
  <c r="AW4" i="1" s="1"/>
  <c r="X25" i="1"/>
  <c r="V25" i="1"/>
  <c r="AS25" i="1" s="1"/>
  <c r="AA105" i="1"/>
  <c r="Y51" i="1"/>
  <c r="AB95" i="1"/>
  <c r="AE95" i="1"/>
  <c r="AK95" i="1" s="1"/>
  <c r="AW95" i="1" s="1"/>
  <c r="AE66" i="1"/>
  <c r="W4" i="1"/>
  <c r="AC92" i="1"/>
  <c r="W92" i="1"/>
  <c r="AA28" i="1"/>
  <c r="V28" i="1"/>
  <c r="AS28" i="1" s="1"/>
  <c r="X7" i="1"/>
  <c r="V7" i="1"/>
  <c r="AS7" i="1" s="1"/>
  <c r="X4" i="1"/>
  <c r="AC87" i="1"/>
  <c r="Z38" i="1"/>
  <c r="AA24" i="1"/>
  <c r="AA7" i="1"/>
  <c r="AF22" i="1"/>
  <c r="X23" i="1"/>
  <c r="Z64" i="1"/>
  <c r="V64" i="1"/>
  <c r="AS64" i="1" s="1"/>
  <c r="W40" i="1"/>
  <c r="V40" i="1"/>
  <c r="AS40" i="1" s="1"/>
  <c r="AD96" i="1"/>
  <c r="AK96" i="1" s="1"/>
  <c r="AW96" i="1" s="1"/>
  <c r="X2" i="1"/>
  <c r="V2" i="1"/>
  <c r="AS2" i="1" s="1"/>
  <c r="AJ86" i="1"/>
  <c r="AV86" i="1" s="1"/>
  <c r="AF105" i="1"/>
  <c r="Y66" i="1"/>
  <c r="X77" i="1"/>
  <c r="AF53" i="1"/>
  <c r="AB59" i="1"/>
  <c r="AA99" i="1"/>
  <c r="AJ99" i="1" s="1"/>
  <c r="AV99" i="1" s="1"/>
  <c r="V99" i="1"/>
  <c r="AS99" i="1" s="1"/>
  <c r="AB83" i="1"/>
  <c r="AC25" i="1"/>
  <c r="V45" i="1"/>
  <c r="AS45" i="1" s="1"/>
  <c r="AB45" i="1"/>
  <c r="AF73" i="1"/>
  <c r="AA73" i="1"/>
  <c r="AA95" i="1"/>
  <c r="X66" i="1"/>
  <c r="Y9" i="1"/>
  <c r="V9" i="1"/>
  <c r="AS9" i="1" s="1"/>
  <c r="AA92" i="1"/>
  <c r="AK55" i="1"/>
  <c r="AW55" i="1" s="1"/>
  <c r="X87" i="1"/>
  <c r="X70" i="1"/>
  <c r="X38" i="1"/>
  <c r="AA85" i="1"/>
  <c r="AI85" i="1" s="1"/>
  <c r="AU85" i="1" s="1"/>
  <c r="W79" i="1"/>
  <c r="AF23" i="1"/>
  <c r="AD64" i="1"/>
  <c r="AF40" i="1"/>
  <c r="AC75" i="1"/>
  <c r="Y71" i="1"/>
  <c r="Y83" i="1"/>
  <c r="AF4" i="1"/>
  <c r="AI10" i="1"/>
  <c r="AU10" i="1" s="1"/>
  <c r="Z20" i="1"/>
  <c r="V20" i="1"/>
  <c r="AS20" i="1" s="1"/>
  <c r="Z37" i="1"/>
  <c r="X53" i="1"/>
  <c r="W59" i="1"/>
  <c r="AA83" i="1"/>
  <c r="Z105" i="1"/>
  <c r="V105" i="1"/>
  <c r="AS105" i="1" s="1"/>
  <c r="AB51" i="1"/>
  <c r="V51" i="1"/>
  <c r="AS51" i="1" s="1"/>
  <c r="X73" i="1"/>
  <c r="Z73" i="1"/>
  <c r="AC102" i="1"/>
  <c r="Y95" i="1"/>
  <c r="AC42" i="1"/>
  <c r="AJ42" i="1" s="1"/>
  <c r="AV42" i="1" s="1"/>
  <c r="AA3" i="1"/>
  <c r="W3" i="1"/>
  <c r="V3" i="1"/>
  <c r="AS3" i="1" s="1"/>
  <c r="AB3" i="1"/>
  <c r="AA50" i="1"/>
  <c r="V50" i="1"/>
  <c r="AS50" i="1" s="1"/>
  <c r="AB50" i="1"/>
  <c r="AE9" i="1"/>
  <c r="AK9" i="1" s="1"/>
  <c r="AW9" i="1" s="1"/>
  <c r="W87" i="1"/>
  <c r="Y24" i="1"/>
  <c r="V24" i="1"/>
  <c r="AS24" i="1" s="1"/>
  <c r="AC4" i="1"/>
  <c r="AD23" i="1"/>
  <c r="AK23" i="1" s="1"/>
  <c r="AW23" i="1" s="1"/>
  <c r="AC64" i="1"/>
  <c r="X52" i="1"/>
  <c r="X96" i="1"/>
  <c r="Z46" i="1"/>
  <c r="Z16" i="1"/>
  <c r="Z9" i="1"/>
  <c r="AB2" i="1"/>
  <c r="X50" i="1"/>
  <c r="AF20" i="1"/>
  <c r="X95" i="1"/>
  <c r="AF66" i="1"/>
  <c r="AD12" i="1"/>
  <c r="AK12" i="1" s="1"/>
  <c r="AW12" i="1" s="1"/>
  <c r="V12" i="1"/>
  <c r="AS12" i="1" s="1"/>
  <c r="V11" i="1"/>
  <c r="AS11" i="1" s="1"/>
  <c r="AE11" i="1"/>
  <c r="X11" i="1"/>
  <c r="Z22" i="1"/>
  <c r="V22" i="1"/>
  <c r="AS22" i="1" s="1"/>
  <c r="AE22" i="1"/>
  <c r="X22" i="1"/>
  <c r="AA23" i="1"/>
  <c r="V23" i="1"/>
  <c r="AS23" i="1" s="1"/>
  <c r="X71" i="1"/>
  <c r="V71" i="1"/>
  <c r="AS71" i="1" s="1"/>
  <c r="X81" i="1"/>
  <c r="V81" i="1"/>
  <c r="AS81" i="1" s="1"/>
  <c r="W96" i="1"/>
  <c r="Y46" i="1"/>
  <c r="Y16" i="1"/>
  <c r="AK67" i="1"/>
  <c r="AW67" i="1" s="1"/>
  <c r="AF83" i="1"/>
  <c r="AK101" i="1"/>
  <c r="AW101" i="1" s="1"/>
  <c r="AK61" i="1"/>
  <c r="AW61" i="1" s="1"/>
  <c r="AA36" i="1"/>
  <c r="AI36" i="1" s="1"/>
  <c r="AU36" i="1" s="1"/>
  <c r="Z53" i="1"/>
  <c r="Z82" i="1"/>
  <c r="AJ82" i="1" s="1"/>
  <c r="AV82" i="1" s="1"/>
  <c r="V82" i="1"/>
  <c r="AS82" i="1" s="1"/>
  <c r="Y11" i="1"/>
  <c r="AB77" i="1"/>
  <c r="V54" i="1"/>
  <c r="AS54" i="1" s="1"/>
  <c r="AC54" i="1"/>
  <c r="AJ54" i="1" s="1"/>
  <c r="AV54" i="1" s="1"/>
  <c r="X37" i="1"/>
  <c r="W53" i="1"/>
  <c r="AD99" i="1"/>
  <c r="AK99" i="1" s="1"/>
  <c r="AW99" i="1" s="1"/>
  <c r="W27" i="1"/>
  <c r="V27" i="1"/>
  <c r="AS27" i="1" s="1"/>
  <c r="Z11" i="1"/>
  <c r="AC84" i="1"/>
  <c r="AI84" i="1" s="1"/>
  <c r="AU84" i="1" s="1"/>
  <c r="AB25" i="1"/>
  <c r="AD105" i="1"/>
  <c r="AK105" i="1" s="1"/>
  <c r="AW105" i="1" s="1"/>
  <c r="AD20" i="1"/>
  <c r="AK20" i="1" s="1"/>
  <c r="AW20" i="1" s="1"/>
  <c r="AA51" i="1"/>
  <c r="W73" i="1"/>
  <c r="Y73" i="1"/>
  <c r="AE89" i="1"/>
  <c r="AD82" i="1"/>
  <c r="AK82" i="1" s="1"/>
  <c r="AW82" i="1" s="1"/>
  <c r="AB34" i="1"/>
  <c r="AI34" i="1" s="1"/>
  <c r="AU34" i="1" s="1"/>
  <c r="W95" i="1"/>
  <c r="AC66" i="1"/>
  <c r="AC22" i="1"/>
  <c r="Y92" i="1"/>
  <c r="AC58" i="1"/>
  <c r="AI58" i="1" s="1"/>
  <c r="AU58" i="1" s="1"/>
  <c r="AD50" i="1"/>
  <c r="AK50" i="1" s="1"/>
  <c r="AW50" i="1" s="1"/>
  <c r="AD11" i="1"/>
  <c r="AD22" i="1"/>
  <c r="AB38" i="1"/>
  <c r="AI38" i="1" s="1"/>
  <c r="AU38" i="1" s="1"/>
  <c r="Y65" i="1"/>
  <c r="V65" i="1"/>
  <c r="AS65" i="1" s="1"/>
  <c r="AF24" i="1"/>
  <c r="AC79" i="1"/>
  <c r="Y3" i="1"/>
  <c r="X9" i="1"/>
  <c r="Z23" i="1"/>
  <c r="Y64" i="1"/>
  <c r="AF52" i="1"/>
  <c r="AE71" i="1"/>
  <c r="AK71" i="1" s="1"/>
  <c r="AW71" i="1" s="1"/>
  <c r="AE81" i="1"/>
  <c r="AK81" i="1" s="1"/>
  <c r="AW81" i="1" s="1"/>
  <c r="W46" i="1"/>
  <c r="AC24" i="1"/>
  <c r="Y22" i="1"/>
  <c r="AA48" i="1"/>
  <c r="V48" i="1"/>
  <c r="AS48" i="1" s="1"/>
  <c r="W83" i="1"/>
  <c r="AJ83" i="1" s="1"/>
  <c r="AV83" i="1" s="1"/>
  <c r="V83" i="1"/>
  <c r="AS83" i="1" s="1"/>
  <c r="AK47" i="1"/>
  <c r="AW47" i="1" s="1"/>
  <c r="AF87" i="1"/>
  <c r="AC88" i="1"/>
  <c r="AA20" i="1"/>
  <c r="Y49" i="1"/>
  <c r="AB91" i="1"/>
  <c r="AI91" i="1" s="1"/>
  <c r="AU91" i="1" s="1"/>
  <c r="AF95" i="1"/>
  <c r="W66" i="1"/>
  <c r="AC80" i="1"/>
  <c r="AJ80" i="1" s="1"/>
  <c r="AV80" i="1" s="1"/>
  <c r="AC12" i="1"/>
  <c r="AE92" i="1"/>
  <c r="AK92" i="1" s="1"/>
  <c r="AW92" i="1" s="1"/>
  <c r="X92" i="1"/>
  <c r="V13" i="1"/>
  <c r="AS13" i="1" s="1"/>
  <c r="AA13" i="1"/>
  <c r="AD13" i="1"/>
  <c r="AK13" i="1" s="1"/>
  <c r="AW13" i="1" s="1"/>
  <c r="AE87" i="1"/>
  <c r="AK87" i="1" s="1"/>
  <c r="AW87" i="1" s="1"/>
  <c r="Z3" i="1"/>
  <c r="AA16" i="1"/>
  <c r="AC16" i="1"/>
  <c r="V16" i="1"/>
  <c r="AS16" i="1" s="1"/>
  <c r="AF92" i="1"/>
  <c r="AI55" i="1"/>
  <c r="AU55" i="1" s="1"/>
  <c r="D55" i="1" s="1"/>
  <c r="AD16" i="1"/>
  <c r="AK16" i="1" s="1"/>
  <c r="AW16" i="1" s="1"/>
  <c r="W11" i="1"/>
  <c r="W22" i="1"/>
  <c r="Z96" i="1"/>
  <c r="V96" i="1"/>
  <c r="AS96" i="1" s="1"/>
  <c r="AC46" i="1"/>
  <c r="AE45" i="1"/>
  <c r="AK45" i="1" s="1"/>
  <c r="AW45" i="1" s="1"/>
  <c r="AK84" i="1"/>
  <c r="AW84" i="1" s="1"/>
  <c r="AK91" i="1"/>
  <c r="AW91" i="1" s="1"/>
  <c r="AK33" i="1"/>
  <c r="AW33" i="1" s="1"/>
  <c r="AI56" i="1"/>
  <c r="AU56" i="1" s="1"/>
  <c r="AJ56" i="1"/>
  <c r="AV56" i="1" s="1"/>
  <c r="AK31" i="1"/>
  <c r="AW31" i="1" s="1"/>
  <c r="AJ47" i="1"/>
  <c r="AV47" i="1" s="1"/>
  <c r="AI6" i="1"/>
  <c r="AU6" i="1" s="1"/>
  <c r="AJ28" i="1"/>
  <c r="AV28" i="1" s="1"/>
  <c r="AI28" i="1"/>
  <c r="AU28" i="1" s="1"/>
  <c r="AI26" i="1"/>
  <c r="AU26" i="1" s="1"/>
  <c r="D26" i="1" s="1"/>
  <c r="AJ26" i="1"/>
  <c r="AV26" i="1" s="1"/>
  <c r="AI43" i="1"/>
  <c r="AU43" i="1" s="1"/>
  <c r="AK18" i="1"/>
  <c r="AW18" i="1" s="1"/>
  <c r="AK97" i="1"/>
  <c r="AW97" i="1" s="1"/>
  <c r="AJ74" i="1"/>
  <c r="AV74" i="1" s="1"/>
  <c r="AI74" i="1"/>
  <c r="AU74" i="1" s="1"/>
  <c r="AJ84" i="1"/>
  <c r="AV84" i="1" s="1"/>
  <c r="AI93" i="1"/>
  <c r="AU93" i="1" s="1"/>
  <c r="AJ93" i="1"/>
  <c r="AV93" i="1" s="1"/>
  <c r="AI29" i="1"/>
  <c r="AU29" i="1" s="1"/>
  <c r="AJ29" i="1"/>
  <c r="AV29" i="1" s="1"/>
  <c r="AJ50" i="1"/>
  <c r="AV50" i="1" s="1"/>
  <c r="AI69" i="1"/>
  <c r="AU69" i="1" s="1"/>
  <c r="AI80" i="1"/>
  <c r="AU80" i="1" s="1"/>
  <c r="AJ31" i="1"/>
  <c r="AV31" i="1" s="1"/>
  <c r="AK29" i="1"/>
  <c r="AW29" i="1" s="1"/>
  <c r="AI15" i="1"/>
  <c r="AU15" i="1" s="1"/>
  <c r="AI35" i="1"/>
  <c r="AU35" i="1" s="1"/>
  <c r="AJ35" i="1"/>
  <c r="AV35" i="1" s="1"/>
  <c r="AK90" i="1"/>
  <c r="AW90" i="1" s="1"/>
  <c r="AK48" i="1"/>
  <c r="AW48" i="1" s="1"/>
  <c r="AI102" i="1"/>
  <c r="AU102" i="1" s="1"/>
  <c r="AJ102" i="1"/>
  <c r="AV102" i="1" s="1"/>
  <c r="AK34" i="1"/>
  <c r="AW34" i="1" s="1"/>
  <c r="AJ40" i="1"/>
  <c r="AV40" i="1" s="1"/>
  <c r="AI40" i="1"/>
  <c r="AU40" i="1" s="1"/>
  <c r="AI49" i="1"/>
  <c r="AU49" i="1" s="1"/>
  <c r="AJ49" i="1"/>
  <c r="AV49" i="1" s="1"/>
  <c r="AK21" i="1"/>
  <c r="AW21" i="1" s="1"/>
  <c r="AI48" i="1"/>
  <c r="AU48" i="1" s="1"/>
  <c r="AJ48" i="1"/>
  <c r="AV48" i="1" s="1"/>
  <c r="AI30" i="1"/>
  <c r="AU30" i="1" s="1"/>
  <c r="AJ30" i="1"/>
  <c r="AV30" i="1" s="1"/>
  <c r="AJ62" i="1"/>
  <c r="AV62" i="1" s="1"/>
  <c r="AK102" i="1"/>
  <c r="AW102" i="1" s="1"/>
  <c r="AI98" i="1"/>
  <c r="AU98" i="1" s="1"/>
  <c r="AK49" i="1"/>
  <c r="AW49" i="1" s="1"/>
  <c r="AK42" i="1"/>
  <c r="AW42" i="1" s="1"/>
  <c r="AK60" i="1"/>
  <c r="AW60" i="1" s="1"/>
  <c r="AJ7" i="1"/>
  <c r="AV7" i="1" s="1"/>
  <c r="AI17" i="1"/>
  <c r="AU17" i="1" s="1"/>
  <c r="AJ17" i="1"/>
  <c r="AV17" i="1" s="1"/>
  <c r="AJ5" i="1"/>
  <c r="AV5" i="1" s="1"/>
  <c r="AI5" i="1"/>
  <c r="AU5" i="1" s="1"/>
  <c r="AK77" i="1"/>
  <c r="AW77" i="1" s="1"/>
  <c r="AK98" i="1"/>
  <c r="AW98" i="1" s="1"/>
  <c r="AK88" i="1"/>
  <c r="AW88" i="1" s="1"/>
  <c r="AK75" i="1"/>
  <c r="AW75" i="1" s="1"/>
  <c r="AI63" i="1"/>
  <c r="AU63" i="1" s="1"/>
  <c r="AJ63" i="1"/>
  <c r="AV63" i="1" s="1"/>
  <c r="AI18" i="1"/>
  <c r="AU18" i="1" s="1"/>
  <c r="AJ18" i="1"/>
  <c r="AV18" i="1" s="1"/>
  <c r="AI61" i="1"/>
  <c r="AU61" i="1" s="1"/>
  <c r="AJ61" i="1"/>
  <c r="AV61" i="1" s="1"/>
  <c r="AI33" i="1"/>
  <c r="AU33" i="1" s="1"/>
  <c r="AJ33" i="1"/>
  <c r="AV33" i="1" s="1"/>
  <c r="AI88" i="1"/>
  <c r="AU88" i="1" s="1"/>
  <c r="AK80" i="1"/>
  <c r="AW80" i="1" s="1"/>
  <c r="AI76" i="1"/>
  <c r="AU76" i="1" s="1"/>
  <c r="AJ76" i="1"/>
  <c r="AV76" i="1" s="1"/>
  <c r="AI75" i="1"/>
  <c r="AU75" i="1" s="1"/>
  <c r="AJ75" i="1"/>
  <c r="AV75" i="1" s="1"/>
  <c r="AI101" i="1"/>
  <c r="AU101" i="1" s="1"/>
  <c r="AJ101" i="1"/>
  <c r="AV101" i="1" s="1"/>
  <c r="AI104" i="1"/>
  <c r="AU104" i="1" s="1"/>
  <c r="AJ104" i="1"/>
  <c r="AV104" i="1" s="1"/>
  <c r="AK104" i="1"/>
  <c r="AW104" i="1" s="1"/>
  <c r="D17" i="1" l="1"/>
  <c r="AJ38" i="1"/>
  <c r="AV38" i="1" s="1"/>
  <c r="AI45" i="1"/>
  <c r="AU45" i="1" s="1"/>
  <c r="AK28" i="1"/>
  <c r="AW28" i="1" s="1"/>
  <c r="AJ2" i="1"/>
  <c r="AV2" i="1" s="1"/>
  <c r="AJ36" i="1"/>
  <c r="AV36" i="1" s="1"/>
  <c r="AJ41" i="1"/>
  <c r="AV41" i="1" s="1"/>
  <c r="AJ15" i="1"/>
  <c r="AV15" i="1" s="1"/>
  <c r="AK53" i="1"/>
  <c r="AW53" i="1" s="1"/>
  <c r="D101" i="1"/>
  <c r="AI79" i="1"/>
  <c r="AU79" i="1" s="1"/>
  <c r="AJ105" i="1"/>
  <c r="AV105" i="1" s="1"/>
  <c r="AJ97" i="1"/>
  <c r="AV97" i="1" s="1"/>
  <c r="D61" i="1"/>
  <c r="AJ71" i="1"/>
  <c r="AV71" i="1" s="1"/>
  <c r="AJ72" i="1"/>
  <c r="AV72" i="1" s="1"/>
  <c r="D72" i="1" s="1"/>
  <c r="AI59" i="1"/>
  <c r="AU59" i="1" s="1"/>
  <c r="AJ78" i="1"/>
  <c r="AV78" i="1" s="1"/>
  <c r="AI32" i="1"/>
  <c r="AU32" i="1" s="1"/>
  <c r="AJ88" i="1"/>
  <c r="AV88" i="1" s="1"/>
  <c r="AJ34" i="1"/>
  <c r="AV34" i="1" s="1"/>
  <c r="AJ69" i="1"/>
  <c r="AV69" i="1" s="1"/>
  <c r="AI68" i="1"/>
  <c r="AU68" i="1" s="1"/>
  <c r="AI52" i="1"/>
  <c r="AU52" i="1" s="1"/>
  <c r="AK69" i="1"/>
  <c r="AW69" i="1" s="1"/>
  <c r="AI9" i="1"/>
  <c r="AU9" i="1" s="1"/>
  <c r="D63" i="1"/>
  <c r="AJ45" i="1"/>
  <c r="AV45" i="1" s="1"/>
  <c r="AI21" i="1"/>
  <c r="AU21" i="1" s="1"/>
  <c r="AJ94" i="1"/>
  <c r="AV94" i="1" s="1"/>
  <c r="AI13" i="1"/>
  <c r="AU13" i="1" s="1"/>
  <c r="AI77" i="1"/>
  <c r="AU77" i="1" s="1"/>
  <c r="AI70" i="1"/>
  <c r="AU70" i="1" s="1"/>
  <c r="AJ6" i="1"/>
  <c r="AV6" i="1" s="1"/>
  <c r="D6" i="1" s="1"/>
  <c r="AJ43" i="1"/>
  <c r="AV43" i="1" s="1"/>
  <c r="D75" i="1"/>
  <c r="AK66" i="1"/>
  <c r="AW66" i="1" s="1"/>
  <c r="AJ44" i="1"/>
  <c r="AV44" i="1" s="1"/>
  <c r="AI12" i="1"/>
  <c r="AU12" i="1" s="1"/>
  <c r="AI90" i="1"/>
  <c r="AU90" i="1" s="1"/>
  <c r="D90" i="1" s="1"/>
  <c r="AI67" i="1"/>
  <c r="AU67" i="1" s="1"/>
  <c r="AJ98" i="1"/>
  <c r="AV98" i="1" s="1"/>
  <c r="AI27" i="1"/>
  <c r="AU27" i="1" s="1"/>
  <c r="AI25" i="1"/>
  <c r="AU25" i="1" s="1"/>
  <c r="AJ103" i="1"/>
  <c r="AV103" i="1" s="1"/>
  <c r="AJ59" i="1"/>
  <c r="AV59" i="1" s="1"/>
  <c r="AI50" i="1"/>
  <c r="AU50" i="1" s="1"/>
  <c r="AI2" i="1"/>
  <c r="AU2" i="1" s="1"/>
  <c r="D2" i="1" s="1"/>
  <c r="AI4" i="1"/>
  <c r="AU4" i="1" s="1"/>
  <c r="AJ21" i="1"/>
  <c r="AV21" i="1" s="1"/>
  <c r="AI42" i="1"/>
  <c r="AU42" i="1" s="1"/>
  <c r="AI83" i="1"/>
  <c r="AU83" i="1" s="1"/>
  <c r="AJ12" i="1"/>
  <c r="AV12" i="1" s="1"/>
  <c r="AI41" i="1"/>
  <c r="AU41" i="1" s="1"/>
  <c r="AJ81" i="1"/>
  <c r="AV81" i="1" s="1"/>
  <c r="AJ39" i="1"/>
  <c r="AV39" i="1" s="1"/>
  <c r="D39" i="1" s="1"/>
  <c r="D33" i="1"/>
  <c r="D49" i="1"/>
  <c r="AJ13" i="1"/>
  <c r="AV13" i="1" s="1"/>
  <c r="AI94" i="1"/>
  <c r="AU94" i="1" s="1"/>
  <c r="AJ67" i="1"/>
  <c r="AV67" i="1" s="1"/>
  <c r="D67" i="1" s="1"/>
  <c r="AJ68" i="1"/>
  <c r="AV68" i="1" s="1"/>
  <c r="AI97" i="1"/>
  <c r="AU97" i="1" s="1"/>
  <c r="AK64" i="1"/>
  <c r="AW64" i="1" s="1"/>
  <c r="AJ27" i="1"/>
  <c r="AV27" i="1" s="1"/>
  <c r="AI44" i="1"/>
  <c r="AU44" i="1" s="1"/>
  <c r="D44" i="1" s="1"/>
  <c r="AJ85" i="1"/>
  <c r="AV85" i="1" s="1"/>
  <c r="D85" i="1" s="1"/>
  <c r="AJ90" i="1"/>
  <c r="AV90" i="1" s="1"/>
  <c r="AJ70" i="1"/>
  <c r="AV70" i="1" s="1"/>
  <c r="D70" i="1" s="1"/>
  <c r="AJ16" i="1"/>
  <c r="AV16" i="1" s="1"/>
  <c r="AJ89" i="1"/>
  <c r="AV89" i="1" s="1"/>
  <c r="AJ25" i="1"/>
  <c r="AV25" i="1" s="1"/>
  <c r="AK83" i="1"/>
  <c r="AW83" i="1" s="1"/>
  <c r="D19" i="1"/>
  <c r="AK27" i="1"/>
  <c r="AW27" i="1" s="1"/>
  <c r="AI46" i="1"/>
  <c r="AU46" i="1" s="1"/>
  <c r="D102" i="1"/>
  <c r="D38" i="1"/>
  <c r="AJ87" i="1"/>
  <c r="AV87" i="1" s="1"/>
  <c r="D5" i="1"/>
  <c r="AI81" i="1"/>
  <c r="AU81" i="1" s="1"/>
  <c r="D81" i="1" s="1"/>
  <c r="AK22" i="1"/>
  <c r="AW22" i="1" s="1"/>
  <c r="AK37" i="1"/>
  <c r="AW37" i="1" s="1"/>
  <c r="D59" i="1"/>
  <c r="AJ64" i="1"/>
  <c r="AV64" i="1" s="1"/>
  <c r="AK54" i="1"/>
  <c r="AW54" i="1" s="1"/>
  <c r="D97" i="1"/>
  <c r="AI53" i="1"/>
  <c r="AU53" i="1" s="1"/>
  <c r="D86" i="1"/>
  <c r="D43" i="1"/>
  <c r="D60" i="1"/>
  <c r="AJ32" i="1"/>
  <c r="AV32" i="1" s="1"/>
  <c r="AI96" i="1"/>
  <c r="AU96" i="1" s="1"/>
  <c r="AJ23" i="1"/>
  <c r="AV23" i="1" s="1"/>
  <c r="D50" i="1"/>
  <c r="AK89" i="1"/>
  <c r="AW89" i="1" s="1"/>
  <c r="D30" i="1"/>
  <c r="AI65" i="1"/>
  <c r="AU65" i="1" s="1"/>
  <c r="AJ65" i="1"/>
  <c r="AV65" i="1" s="1"/>
  <c r="AI62" i="1"/>
  <c r="AU62" i="1" s="1"/>
  <c r="D88" i="1"/>
  <c r="AI89" i="1"/>
  <c r="AU89" i="1" s="1"/>
  <c r="D21" i="1"/>
  <c r="D56" i="1"/>
  <c r="AJ46" i="1"/>
  <c r="AV46" i="1" s="1"/>
  <c r="D46" i="1" s="1"/>
  <c r="D84" i="1"/>
  <c r="AJ52" i="1"/>
  <c r="AV52" i="1" s="1"/>
  <c r="AI105" i="1"/>
  <c r="AU105" i="1" s="1"/>
  <c r="D105" i="1" s="1"/>
  <c r="AI20" i="1"/>
  <c r="AU20" i="1" s="1"/>
  <c r="AJ77" i="1"/>
  <c r="AV77" i="1" s="1"/>
  <c r="AI78" i="1"/>
  <c r="AU78" i="1" s="1"/>
  <c r="D76" i="1"/>
  <c r="D42" i="1"/>
  <c r="D98" i="1"/>
  <c r="D34" i="1"/>
  <c r="D15" i="1"/>
  <c r="D93" i="1"/>
  <c r="AJ91" i="1"/>
  <c r="AV91" i="1" s="1"/>
  <c r="D91" i="1" s="1"/>
  <c r="D10" i="1"/>
  <c r="AI87" i="1"/>
  <c r="AU87" i="1" s="1"/>
  <c r="D87" i="1" s="1"/>
  <c r="D40" i="1"/>
  <c r="AI7" i="1"/>
  <c r="AU7" i="1" s="1"/>
  <c r="D7" i="1" s="1"/>
  <c r="AI8" i="1"/>
  <c r="AU8" i="1" s="1"/>
  <c r="AK58" i="1"/>
  <c r="AW58" i="1" s="1"/>
  <c r="D35" i="1"/>
  <c r="D18" i="1"/>
  <c r="D31" i="1"/>
  <c r="D29" i="1"/>
  <c r="D68" i="1"/>
  <c r="D47" i="1"/>
  <c r="AJ20" i="1"/>
  <c r="AV20" i="1" s="1"/>
  <c r="D20" i="1" s="1"/>
  <c r="D48" i="1"/>
  <c r="AJ79" i="1"/>
  <c r="AV79" i="1" s="1"/>
  <c r="D79" i="1" s="1"/>
  <c r="D36" i="1"/>
  <c r="AI71" i="1"/>
  <c r="AU71" i="1" s="1"/>
  <c r="D71" i="1" s="1"/>
  <c r="AJ3" i="1"/>
  <c r="AV3" i="1" s="1"/>
  <c r="AK78" i="1"/>
  <c r="AW78" i="1" s="1"/>
  <c r="D80" i="1"/>
  <c r="D94" i="1"/>
  <c r="D25" i="1"/>
  <c r="D45" i="1"/>
  <c r="AJ58" i="1"/>
  <c r="AV58" i="1" s="1"/>
  <c r="AJ100" i="1"/>
  <c r="AV100" i="1" s="1"/>
  <c r="AI100" i="1"/>
  <c r="AU100" i="1" s="1"/>
  <c r="AJ96" i="1"/>
  <c r="AV96" i="1" s="1"/>
  <c r="AI16" i="1"/>
  <c r="AU16" i="1" s="1"/>
  <c r="D16" i="1" s="1"/>
  <c r="AI64" i="1"/>
  <c r="AU64" i="1" s="1"/>
  <c r="D64" i="1" s="1"/>
  <c r="AJ4" i="1"/>
  <c r="AV4" i="1" s="1"/>
  <c r="D4" i="1" s="1"/>
  <c r="AI82" i="1"/>
  <c r="AU82" i="1" s="1"/>
  <c r="D82" i="1" s="1"/>
  <c r="AI3" i="1"/>
  <c r="AU3" i="1" s="1"/>
  <c r="D27" i="1"/>
  <c r="AI95" i="1"/>
  <c r="AU95" i="1" s="1"/>
  <c r="AJ95" i="1"/>
  <c r="AV95" i="1" s="1"/>
  <c r="AJ9" i="1"/>
  <c r="AV9" i="1" s="1"/>
  <c r="D9" i="1" s="1"/>
  <c r="AJ57" i="1"/>
  <c r="AV57" i="1" s="1"/>
  <c r="AI57" i="1"/>
  <c r="AU57" i="1" s="1"/>
  <c r="AI11" i="1"/>
  <c r="AU11" i="1" s="1"/>
  <c r="AJ11" i="1"/>
  <c r="AV11" i="1" s="1"/>
  <c r="AI66" i="1"/>
  <c r="AU66" i="1" s="1"/>
  <c r="AI23" i="1"/>
  <c r="AU23" i="1" s="1"/>
  <c r="AK8" i="1"/>
  <c r="AW8" i="1" s="1"/>
  <c r="D83" i="1"/>
  <c r="AJ51" i="1"/>
  <c r="AV51" i="1" s="1"/>
  <c r="AK11" i="1"/>
  <c r="AW11" i="1" s="1"/>
  <c r="D28" i="1"/>
  <c r="D103" i="1"/>
  <c r="AI99" i="1"/>
  <c r="AU99" i="1" s="1"/>
  <c r="D99" i="1" s="1"/>
  <c r="D41" i="1"/>
  <c r="D69" i="1"/>
  <c r="AJ53" i="1"/>
  <c r="AV53" i="1" s="1"/>
  <c r="AJ8" i="1"/>
  <c r="AV8" i="1" s="1"/>
  <c r="AJ66" i="1"/>
  <c r="AV66" i="1" s="1"/>
  <c r="AK62" i="1"/>
  <c r="AW62" i="1" s="1"/>
  <c r="D13" i="1"/>
  <c r="AI37" i="1"/>
  <c r="AU37" i="1" s="1"/>
  <c r="AJ37" i="1"/>
  <c r="AV37" i="1" s="1"/>
  <c r="AI73" i="1"/>
  <c r="AU73" i="1" s="1"/>
  <c r="AJ73" i="1"/>
  <c r="AV73" i="1" s="1"/>
  <c r="AI24" i="1"/>
  <c r="AU24" i="1" s="1"/>
  <c r="AJ24" i="1"/>
  <c r="AV24" i="1" s="1"/>
  <c r="AI54" i="1"/>
  <c r="AU54" i="1" s="1"/>
  <c r="D32" i="1"/>
  <c r="AI92" i="1"/>
  <c r="AU92" i="1" s="1"/>
  <c r="AJ92" i="1"/>
  <c r="AV92" i="1" s="1"/>
  <c r="AI51" i="1"/>
  <c r="AU51" i="1" s="1"/>
  <c r="AJ22" i="1"/>
  <c r="AV22" i="1" s="1"/>
  <c r="AI22" i="1"/>
  <c r="AU22" i="1" s="1"/>
  <c r="D12" i="1"/>
  <c r="D74" i="1"/>
  <c r="D104" i="1"/>
  <c r="D52" i="1" l="1"/>
  <c r="D23" i="1"/>
  <c r="D78" i="1"/>
  <c r="D58" i="1"/>
  <c r="D54" i="1"/>
  <c r="D77" i="1"/>
  <c r="D57" i="1"/>
  <c r="D65" i="1"/>
  <c r="D24" i="1"/>
  <c r="D100" i="1"/>
  <c r="D22" i="1"/>
  <c r="D53" i="1"/>
  <c r="D51" i="1"/>
  <c r="D11" i="1"/>
  <c r="D3" i="1"/>
  <c r="D96" i="1"/>
  <c r="D8" i="1"/>
  <c r="D37" i="1"/>
  <c r="D89" i="1"/>
  <c r="D62" i="1"/>
  <c r="D66" i="1"/>
  <c r="D95" i="1"/>
  <c r="D92" i="1"/>
  <c r="D73" i="1"/>
</calcChain>
</file>

<file path=xl/sharedStrings.xml><?xml version="1.0" encoding="utf-8"?>
<sst xmlns="http://schemas.openxmlformats.org/spreadsheetml/2006/main" count="5926" uniqueCount="646">
  <si>
    <t>selection</t>
  </si>
  <si>
    <t>Peptide</t>
  </si>
  <si>
    <t>Score</t>
  </si>
  <si>
    <t>Gene name</t>
  </si>
  <si>
    <t>Human Protein</t>
  </si>
  <si>
    <t>Protein sequence</t>
  </si>
  <si>
    <t>Present in Human</t>
  </si>
  <si>
    <t>Unique in Human (present =unique)</t>
  </si>
  <si>
    <t>NIST spectral library (between 6-30aa)</t>
  </si>
  <si>
    <t>Rankscore_SVM</t>
  </si>
  <si>
    <t>ANN</t>
  </si>
  <si>
    <t>Binary</t>
  </si>
  <si>
    <t>MCPred_SVM_Nterm</t>
  </si>
  <si>
    <t>MCPred_SVM_Cterm</t>
  </si>
  <si>
    <t>lengt of the peptide</t>
  </si>
  <si>
    <t>length of the protein</t>
  </si>
  <si>
    <t>containing M</t>
  </si>
  <si>
    <t>containing NG</t>
  </si>
  <si>
    <t>start position of the peptide</t>
  </si>
  <si>
    <t>Terminus</t>
  </si>
  <si>
    <t>N-terminal P3</t>
  </si>
  <si>
    <t>N-terminal P2</t>
  </si>
  <si>
    <t>N-terminal P1</t>
  </si>
  <si>
    <t>N-terminal P1'</t>
  </si>
  <si>
    <t>N-terminal P2'</t>
  </si>
  <si>
    <t>C-terminal P3</t>
  </si>
  <si>
    <t>C-terminal P2</t>
  </si>
  <si>
    <t>C-terminal P1</t>
  </si>
  <si>
    <t>C-terminal P1'</t>
  </si>
  <si>
    <t>C-terminal P2'</t>
  </si>
  <si>
    <t>Containing cys</t>
  </si>
  <si>
    <t>Consecutive sites</t>
  </si>
  <si>
    <t>D or E at cleavage</t>
  </si>
  <si>
    <t>Nontryptic</t>
  </si>
  <si>
    <t>human homolog</t>
  </si>
  <si>
    <t>consequence</t>
  </si>
  <si>
    <t>MC pred</t>
  </si>
  <si>
    <t>terminus</t>
  </si>
  <si>
    <t>containing cys</t>
  </si>
  <si>
    <t>consecutive sites</t>
  </si>
  <si>
    <t>D or E</t>
  </si>
  <si>
    <t>nontryptic</t>
  </si>
  <si>
    <t>Protein</t>
  </si>
  <si>
    <t>Internal Miscleavages</t>
  </si>
  <si>
    <t>SP|O00370|LORF2_HUMAN LINE-1 RETROTRANSPOSABLE ELEMENT ORF2 PROTEIN OS=HOMO SAPIENS OX=9606 PE=1 SV=1</t>
  </si>
  <si>
    <t>MTGSNSHITILTLNVNGLNSPIK</t>
  </si>
  <si>
    <t>LASWIK</t>
  </si>
  <si>
    <t>SQDPSVCCIQETHLTCR</t>
  </si>
  <si>
    <t>IYQANGK</t>
  </si>
  <si>
    <t>AGVAILVSDK</t>
  </si>
  <si>
    <t>TDFKPTK</t>
  </si>
  <si>
    <t>EGHYIMVK</t>
  </si>
  <si>
    <t>GSIQQEELTILNIYAPNTGAPR</t>
  </si>
  <si>
    <t>QVLSDLQR</t>
  </si>
  <si>
    <t>DLDSHTLIMGDFNTPLSILDR</t>
  </si>
  <si>
    <t>DTQELNSALHQTDLIDIYR</t>
  </si>
  <si>
    <t>STEYTFFSAPHHTYSK</t>
  </si>
  <si>
    <t>IDHIVGSK</t>
  </si>
  <si>
    <t>TEIITNYLSDHSAIK</t>
  </si>
  <si>
    <t>NLTQSR</t>
  </si>
  <si>
    <t>LNNLLLNDYWVHNEMK</t>
  </si>
  <si>
    <t>MFFETNENK</t>
  </si>
  <si>
    <t>DTTYQNLWDAFK</t>
  </si>
  <si>
    <t>FIALNAYK</t>
  </si>
  <si>
    <t>IDTLTSQLK</t>
  </si>
  <si>
    <t>QEQTHSK</t>
  </si>
  <si>
    <t>EIETQK</t>
  </si>
  <si>
    <t>SWFFER</t>
  </si>
  <si>
    <t>IDRPLAR</t>
  </si>
  <si>
    <t>NQIDTIK</t>
  </si>
  <si>
    <t>GDITTDPTEIQTTIR</t>
  </si>
  <si>
    <t>HLYANK</t>
  </si>
  <si>
    <t>LENLEEMDTFLDTYTLPR</t>
  </si>
  <si>
    <t>LNQEEVESLNRPITGSEIVAIINSLPTK</t>
  </si>
  <si>
    <t>SPGPDGFTAEFYQR</t>
  </si>
  <si>
    <t>EELVPFLLK</t>
  </si>
  <si>
    <t>LFQSIEK</t>
  </si>
  <si>
    <t>EGILPNSFYEASIILIPKPGR</t>
  </si>
  <si>
    <t>ENFRPISLMNIDAK</t>
  </si>
  <si>
    <t>IQQHIK</t>
  </si>
  <si>
    <t>LIHHDQVGFIPGMQGWFNIR</t>
  </si>
  <si>
    <t>SINVIQHINR</t>
  </si>
  <si>
    <t>NHVIISIDAEK</t>
  </si>
  <si>
    <t>IQQPFMLK</t>
  </si>
  <si>
    <t>LGIDGMYLK</t>
  </si>
  <si>
    <t>AIYDKPTANIILNGQK</t>
  </si>
  <si>
    <t>LEAFPLK</t>
  </si>
  <si>
    <t>QGCPLSPLLFNIVLEVLAR</t>
  </si>
  <si>
    <t>GIQLGK</t>
  </si>
  <si>
    <t>LSLFADDMIVYLENPIVSAQNLLK</t>
  </si>
  <si>
    <t>LISNFSK</t>
  </si>
  <si>
    <t>SQAFLYNNNR</t>
  </si>
  <si>
    <t>QTESQIMGELPFTIASK</t>
  </si>
  <si>
    <t>YLGIQLTR</t>
  </si>
  <si>
    <t>ENYKPLLK</t>
  </si>
  <si>
    <t>NIPCSWVGR</t>
  </si>
  <si>
    <t>MAILPK</t>
  </si>
  <si>
    <t>FNAIPIK</t>
  </si>
  <si>
    <t>LPMTFFTELEK</t>
  </si>
  <si>
    <t>FIWNQK</t>
  </si>
  <si>
    <t>SILSQK</t>
  </si>
  <si>
    <t>AGGITLPDFK</t>
  </si>
  <si>
    <t>TAWYWYQNR</t>
  </si>
  <si>
    <t>DIDQWNR</t>
  </si>
  <si>
    <t>TEPSEIMPHIYNYLIFDKPEK</t>
  </si>
  <si>
    <t>DSLLNK</t>
  </si>
  <si>
    <t>WCWENWLAICR</t>
  </si>
  <si>
    <t>LDPFLTPYTK</t>
  </si>
  <si>
    <t>DLNVKPK</t>
  </si>
  <si>
    <t>TLEENLGITIQDIGVGK</t>
  </si>
  <si>
    <t>SFCTAK</t>
  </si>
  <si>
    <t>QPTTWEK</t>
  </si>
  <si>
    <t>IFATYSSDK</t>
  </si>
  <si>
    <t>IYNELK</t>
  </si>
  <si>
    <t>TNNPIK</t>
  </si>
  <si>
    <t>EDIYAAK</t>
  </si>
  <si>
    <t>CSSSLAIR</t>
  </si>
  <si>
    <t>YHLTPVR</t>
  </si>
  <si>
    <t>GCGEIGTLVHCWWDCK</t>
  </si>
  <si>
    <t>LVQPLWK</t>
  </si>
  <si>
    <t>DLELEIPFDPAIPLLGIYPK</t>
  </si>
  <si>
    <t>MFIAALFTIAK</t>
  </si>
  <si>
    <t>TWNQPNCPTMIDWIK</t>
  </si>
  <si>
    <t>MWHIYTMEYYAAIK</t>
  </si>
  <si>
    <t>NDEFISFVGTWMK</t>
  </si>
  <si>
    <t>LETIILSK</t>
  </si>
  <si>
    <t>LSQEQK</t>
  </si>
  <si>
    <t>IFSLIGGN</t>
  </si>
  <si>
    <t>SP|Q9UN81|LORF1_HUMAN LINE-1 RETROTRANSPOSABLE ELEMENT ORF1 PROTEIN OS=HOMO SAPIENS OX=9606 GN=L1RE1 PE=1 SV=1</t>
  </si>
  <si>
    <t>TQSASPPPK</t>
  </si>
  <si>
    <t>SSSPATEQSWMENDFDELR</t>
  </si>
  <si>
    <t>SNYSELR</t>
  </si>
  <si>
    <t>EDIQTK</t>
  </si>
  <si>
    <t>EVENFEK</t>
  </si>
  <si>
    <t>NLEECITR</t>
  </si>
  <si>
    <t>ITNTEK</t>
  </si>
  <si>
    <t>ELMELK</t>
  </si>
  <si>
    <t>CDQLEER</t>
  </si>
  <si>
    <t>VSAMEDEMNEMK</t>
  </si>
  <si>
    <t>NEQSLQEIWDYVK</t>
  </si>
  <si>
    <t>LIGVPESDVENGTK</t>
  </si>
  <si>
    <t>LENTLQDIIQENFPNLAR</t>
  </si>
  <si>
    <t>QANVQIQEIQR</t>
  </si>
  <si>
    <t>LTADLSAETLQAR</t>
  </si>
  <si>
    <t>EWGPIFNILK</t>
  </si>
  <si>
    <t>ISYPAK</t>
  </si>
  <si>
    <t>LSFISEGEIK</t>
  </si>
  <si>
    <t>DFVTTRPALK</t>
  </si>
  <si>
    <t>EALNMER</t>
  </si>
  <si>
    <t>YQPLQNHAK</t>
  </si>
  <si>
    <t xml:space="preserve"> Peptide</t>
  </si>
  <si>
    <t>CONS</t>
  </si>
  <si>
    <t>N-Terminal</t>
  </si>
  <si>
    <t>C-Terminal</t>
  </si>
  <si>
    <t>--</t>
  </si>
  <si>
    <t>TLHPK</t>
  </si>
  <si>
    <t>ALLSK</t>
  </si>
  <si>
    <t>STTWK</t>
  </si>
  <si>
    <t>QEITK</t>
  </si>
  <si>
    <t>INESR</t>
  </si>
  <si>
    <t>ILANR</t>
  </si>
  <si>
    <t>VSGYK</t>
  </si>
  <si>
    <t>INVQK</t>
  </si>
  <si>
    <t>EDTNK</t>
  </si>
  <si>
    <t>INIVK</t>
  </si>
  <si>
    <t>ATVTK</t>
  </si>
  <si>
    <t>DFMSK</t>
  </si>
  <si>
    <t>AMATK</t>
  </si>
  <si>
    <t>WDLIK</t>
  </si>
  <si>
    <t>ETTIR</t>
  </si>
  <si>
    <t>GLISR</t>
  </si>
  <si>
    <t>EMQIK</t>
  </si>
  <si>
    <t>MAIIK</t>
  </si>
  <si>
    <t>SGNNR</t>
  </si>
  <si>
    <t>SCCYK</t>
  </si>
  <si>
    <t>DTCTR</t>
  </si>
  <si>
    <t>TGNSK</t>
  </si>
  <si>
    <t>EEGFR</t>
  </si>
  <si>
    <t>RPNLR</t>
  </si>
  <si>
    <t>HIIVR</t>
  </si>
  <si>
    <t>GKPIR</t>
  </si>
  <si>
    <t>NFQPR</t>
  </si>
  <si>
    <t>YFIDK</t>
  </si>
  <si>
    <t>Protein Accession</t>
  </si>
  <si>
    <t>Protein Sequence</t>
  </si>
  <si>
    <t>O00370</t>
  </si>
  <si>
    <t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t>
  </si>
  <si>
    <t>Q9UN81</t>
  </si>
  <si>
    <t>MGKKQNRKTGNSKTQSASPPPKERSSSPATEQSWMENDFDELREEGFRRSNYSELREDIQTKGKEVENFEKNLEECITRITNTEKCLKELMELKTKARELREECRSLRSRCDQLEERVSAMEDEMNEMKREGKFREKRIKRNEQSLQEIWDYVKRPNLRLIGVPESDVENGTKLENTLQDIIQENFPNLARQANVQIQEIQRTPQRYSSRRATPRHIIVRFTKVEMKEKMLRAAREKGRVTLKGKPIRLTADLSAETLQARREWGPIFNILKEKNFQPRISYPAKLSFISEGEIKYFIDKQMLRDFVTTRPALKELLKEALNMERNNRYQPLQNHAKM</t>
  </si>
  <si>
    <t>Uniprot</t>
  </si>
  <si>
    <t>ORF2p</t>
  </si>
  <si>
    <t>L1ORF1p</t>
  </si>
  <si>
    <t>LINE-1 retrotransposable element ORF2 protein OS=Homo sapiens OX=9606 PE=1 SV=1</t>
  </si>
  <si>
    <t>LINE-1 retrotransposable element ORF2 protein OS=Homo sapiens PE=1 SV=1</t>
  </si>
  <si>
    <t>P42331</t>
  </si>
  <si>
    <t>Rho GTPase-activating protein 25 OS=Homo sapiens GN=ARHGAP25 PE=1 SV=2</t>
  </si>
  <si>
    <t>ARHGAP25</t>
  </si>
  <si>
    <t>C9JB56</t>
  </si>
  <si>
    <t>Rho GTPase-activating protein 25 OS=Homo sapiens GN=ARHGAP25 PE=1 SV=1</t>
  </si>
  <si>
    <t>H7C4P1</t>
  </si>
  <si>
    <t>Rho GTPase-activating protein 25 (Fragment) OS=Homo sapiens GN=ARHGAP25 PE=1 SV=1</t>
  </si>
  <si>
    <t>F5H5J5</t>
  </si>
  <si>
    <t>Uncharacterized protein OS=Homo sapiens PE=4 SV=1</t>
  </si>
  <si>
    <t>B7Z5F2</t>
  </si>
  <si>
    <t>Uncharacterized protein OS=Homo sapiens PE=2 SV=1</t>
  </si>
  <si>
    <t>Q9H606</t>
  </si>
  <si>
    <t>Putative uncharacterized protein CYorf17 OS=Homo sapiens GN=CYorf17 PE=2 SV=1</t>
  </si>
  <si>
    <t>CYorf17</t>
  </si>
  <si>
    <t>MTGSNSHITILTLNVNGLNSPIKR</t>
  </si>
  <si>
    <t>HRLASWIK</t>
  </si>
  <si>
    <t>LASWIKSQDPSVCCIQETHLTCR</t>
  </si>
  <si>
    <t>SQDPSVCCIQETHLTCRDTHR</t>
  </si>
  <si>
    <t>DTHRLK</t>
  </si>
  <si>
    <t>KIYQANGK</t>
  </si>
  <si>
    <t>IYQANGKQK</t>
  </si>
  <si>
    <t>KAGVAILVSDK</t>
  </si>
  <si>
    <t>AGVAILVSDKTDFKPTK</t>
  </si>
  <si>
    <t>TDFKPTKIK</t>
  </si>
  <si>
    <t>DKEGHYIMVK</t>
  </si>
  <si>
    <t>EGHYIMVKGSIQQEELTILNIYAPNTGAPR</t>
  </si>
  <si>
    <t>GSIQQEELTILNIYAPNTGAPRFIK</t>
  </si>
  <si>
    <t>FIKQVLSDLQR</t>
  </si>
  <si>
    <t>QVLSDLQRDLDSHTLIMGDFNTPLSILDR</t>
  </si>
  <si>
    <t>DLDSHTLIMGDFNTPLSILDRSTR</t>
  </si>
  <si>
    <t>VNKDTQELNSALHQTDLIDIYR</t>
  </si>
  <si>
    <t>DTQELNSALHQTDLIDIYRTLHPK</t>
  </si>
  <si>
    <t>TLHPKSTEYTFFSAPHHTYSK</t>
  </si>
  <si>
    <t>STEYTFFSAPHHTYSKIDHIVGSK</t>
  </si>
  <si>
    <t>IDHIVGSKALLSK</t>
  </si>
  <si>
    <t>ALLSKCK</t>
  </si>
  <si>
    <t>RTEIITNYLSDHSAIK</t>
  </si>
  <si>
    <t>TEIITNYLSDHSAIKLELR</t>
  </si>
  <si>
    <t>LELRIK</t>
  </si>
  <si>
    <t>IKNLTQSR</t>
  </si>
  <si>
    <t>NLTQSRSTTWK</t>
  </si>
  <si>
    <t>STTWKLNNLLLNDYWVHNEMK</t>
  </si>
  <si>
    <t>LNNLLLNDYWVHNEMKAEIK</t>
  </si>
  <si>
    <t>AEIKMFFETNENK</t>
  </si>
  <si>
    <t>MFFETNENKDTTYQNLWDAFK</t>
  </si>
  <si>
    <t>DTTYQNLWDAFKAVCR</t>
  </si>
  <si>
    <t>AVCRGK</t>
  </si>
  <si>
    <t>GKFIALNAYK</t>
  </si>
  <si>
    <t>FIALNAYKR</t>
  </si>
  <si>
    <t>SKIDTLTSQLK</t>
  </si>
  <si>
    <t>IDTLTSQLKELEK</t>
  </si>
  <si>
    <t>ELEKQEQTHSK</t>
  </si>
  <si>
    <t>QEQTHSKASR</t>
  </si>
  <si>
    <t>RQEITK</t>
  </si>
  <si>
    <t>QEITKIR</t>
  </si>
  <si>
    <t>IRAELK</t>
  </si>
  <si>
    <t>AELKEIETQK</t>
  </si>
  <si>
    <t>EIETQKTLQK</t>
  </si>
  <si>
    <t>TLQKINESR</t>
  </si>
  <si>
    <t>INESRSWFFER</t>
  </si>
  <si>
    <t>SWFFERINK</t>
  </si>
  <si>
    <t>INKIDRPLAR</t>
  </si>
  <si>
    <t>IDRPLARLIK</t>
  </si>
  <si>
    <t>EKNQIDTIK</t>
  </si>
  <si>
    <t>NQIDTIKNDK</t>
  </si>
  <si>
    <t>NDKGDITTDPTEIQTTIR</t>
  </si>
  <si>
    <t>GDITTDPTEIQTTIREYYK</t>
  </si>
  <si>
    <t>EYYKHLYANK</t>
  </si>
  <si>
    <t>HLYANKLENLEEMDTFLDTYTLPR</t>
  </si>
  <si>
    <t>LNQEEVESLNRPITGSEIVAIINSLPTKK</t>
  </si>
  <si>
    <t>KSPGPDGFTAEFYQR</t>
  </si>
  <si>
    <t>SPGPDGFTAEFYQRYK</t>
  </si>
  <si>
    <t>YKEELVPFLLK</t>
  </si>
  <si>
    <t>EELVPFLLKLFQSIEK</t>
  </si>
  <si>
    <t>LFQSIEKEGILPNSFYEASIILIPKPGR</t>
  </si>
  <si>
    <t>EGILPNSFYEASIILIPKPGRDTTK</t>
  </si>
  <si>
    <t>KENFRPISLMNIDAK</t>
  </si>
  <si>
    <t>ENFRPISLMNIDAKILNK</t>
  </si>
  <si>
    <t>ILNKILANR</t>
  </si>
  <si>
    <t>ILANRIQQHIK</t>
  </si>
  <si>
    <t>IQQHIKK</t>
  </si>
  <si>
    <t>KLIHHDQVGFIPGMQGWFNIR</t>
  </si>
  <si>
    <t>LIHHDQVGFIPGMQGWFNIRK</t>
  </si>
  <si>
    <t>KSINVIQHINR</t>
  </si>
  <si>
    <t>SINVIQHINRAK</t>
  </si>
  <si>
    <t>DKNHVIISIDAEK</t>
  </si>
  <si>
    <t>NHVIISIDAEKAFDK</t>
  </si>
  <si>
    <t>AFDKIQQPFMLK</t>
  </si>
  <si>
    <t>IQQPFMLKTLNK</t>
  </si>
  <si>
    <t>TLNKLGIDGMYLK</t>
  </si>
  <si>
    <t>LGIDGMYLKIIR</t>
  </si>
  <si>
    <t>IIRAIYDKPTANIILNGQK</t>
  </si>
  <si>
    <t>AIYDKPTANIILNGQKLEAFPLK</t>
  </si>
  <si>
    <t>LEAFPLKTGTR</t>
  </si>
  <si>
    <t>TGTRQGCPLSPLLFNIVLEVLAR</t>
  </si>
  <si>
    <t>QGCPLSPLLFNIVLEVLARAIR</t>
  </si>
  <si>
    <t>AIRQEK</t>
  </si>
  <si>
    <t>QEKEIK</t>
  </si>
  <si>
    <t>EIKGIQLGK</t>
  </si>
  <si>
    <t>GIQLGKEEVK</t>
  </si>
  <si>
    <t>EEVKLSLFADDMIVYLENPIVSAQNLLK</t>
  </si>
  <si>
    <t>LSLFADDMIVYLENPIVSAQNLLKLISNFSK</t>
  </si>
  <si>
    <t>LISNFSKVSGYK</t>
  </si>
  <si>
    <t>VSGYKINVQK</t>
  </si>
  <si>
    <t>INVQKSQAFLYNNNR</t>
  </si>
  <si>
    <t>SQAFLYNNNRQTESQIMGELPFTIASK</t>
  </si>
  <si>
    <t>QTESQIMGELPFTIASKR</t>
  </si>
  <si>
    <t>IKYLGIQLTR</t>
  </si>
  <si>
    <t>YLGIQLTRDVK</t>
  </si>
  <si>
    <t>DVKDLFK</t>
  </si>
  <si>
    <t>DLFKENYKPLLK</t>
  </si>
  <si>
    <t>ENYKPLLKEIK</t>
  </si>
  <si>
    <t>EIKEDTNK</t>
  </si>
  <si>
    <t>EDTNKWK</t>
  </si>
  <si>
    <t>WKNIPCSWVGR</t>
  </si>
  <si>
    <t>NIPCSWVGRINIVK</t>
  </si>
  <si>
    <t>INIVKMAILPK</t>
  </si>
  <si>
    <t>MAILPKVIYR</t>
  </si>
  <si>
    <t>VIYRFNAIPIK</t>
  </si>
  <si>
    <t>FNAIPIKLPMTFFTELEK</t>
  </si>
  <si>
    <t>LPMTFFTELEKTTLK</t>
  </si>
  <si>
    <t>TTLKFIWNQK</t>
  </si>
  <si>
    <t>FIWNQKR</t>
  </si>
  <si>
    <t>IAKSILSQK</t>
  </si>
  <si>
    <t>SILSQKNK</t>
  </si>
  <si>
    <t>NKAGGITLPDFK</t>
  </si>
  <si>
    <t>AGGITLPDFKLYYK</t>
  </si>
  <si>
    <t>LYYKATVTK</t>
  </si>
  <si>
    <t>ATVTKTAWYWYQNR</t>
  </si>
  <si>
    <t>TAWYWYQNRDIDQWNR</t>
  </si>
  <si>
    <t>DIDQWNRTEPSEIMPHIYNYLIFDKPEK</t>
  </si>
  <si>
    <t>TEPSEIMPHIYNYLIFDKPEKNK</t>
  </si>
  <si>
    <t>NKQWGK</t>
  </si>
  <si>
    <t>QWGKDSLLNK</t>
  </si>
  <si>
    <t>DSLLNKWCWENWLAICR</t>
  </si>
  <si>
    <t>WCWENWLAICRK</t>
  </si>
  <si>
    <t>LKLDPFLTPYTK</t>
  </si>
  <si>
    <t>LDPFLTPYTKINSR</t>
  </si>
  <si>
    <t>INSRWIK</t>
  </si>
  <si>
    <t>WIKDLNVKPK</t>
  </si>
  <si>
    <t>DLNVKPKTIK</t>
  </si>
  <si>
    <t>TIKTLEENLGITIQDIGVGK</t>
  </si>
  <si>
    <t>TLEENLGITIQDIGVGKDFMSK</t>
  </si>
  <si>
    <t>DFMSKTPK</t>
  </si>
  <si>
    <t>TPKAMATK</t>
  </si>
  <si>
    <t>AMATKDK</t>
  </si>
  <si>
    <t>IDKWDLIK</t>
  </si>
  <si>
    <t>WDLIKLK</t>
  </si>
  <si>
    <t>LKSFCTAK</t>
  </si>
  <si>
    <t>SFCTAKETTIR</t>
  </si>
  <si>
    <t>ETTIRVNR</t>
  </si>
  <si>
    <t>VNRQPTTWEK</t>
  </si>
  <si>
    <t>QPTTWEKIFATYSSDK</t>
  </si>
  <si>
    <t>IFATYSSDKGLISR</t>
  </si>
  <si>
    <t>GLISRIYNELK</t>
  </si>
  <si>
    <t>IYNELKQIYK</t>
  </si>
  <si>
    <t>KTNNPIK</t>
  </si>
  <si>
    <t>TNNPIKK</t>
  </si>
  <si>
    <t>WAKDMNR</t>
  </si>
  <si>
    <t>DMNRHFSK</t>
  </si>
  <si>
    <t>HFSKEDIYAAK</t>
  </si>
  <si>
    <t>EDIYAAKK</t>
  </si>
  <si>
    <t>KCSSSLAIR</t>
  </si>
  <si>
    <t>CSSSLAIREMQIK</t>
  </si>
  <si>
    <t>EMQIKTTMR</t>
  </si>
  <si>
    <t>TTMRYHLTPVR</t>
  </si>
  <si>
    <t>YHLTPVRMAIIK</t>
  </si>
  <si>
    <t>MAIIKK</t>
  </si>
  <si>
    <t>KSGNNR</t>
  </si>
  <si>
    <t>SGNNRCWR</t>
  </si>
  <si>
    <t>CWRGCGEIGTLVHCWWDCK</t>
  </si>
  <si>
    <t>GCGEIGTLVHCWWDCKLVQPLWK</t>
  </si>
  <si>
    <t>LVQPLWKSVWR</t>
  </si>
  <si>
    <t>SVWRFLR</t>
  </si>
  <si>
    <t>FLRDLELEIPFDPAIPLLGIYPK</t>
  </si>
  <si>
    <t>DLELEIPFDPAIPLLGIYPKDYK</t>
  </si>
  <si>
    <t>DYKSCCYK</t>
  </si>
  <si>
    <t>SCCYKDTCTR</t>
  </si>
  <si>
    <t>DTCTRMFIAALFTIAK</t>
  </si>
  <si>
    <t>MFIAALFTIAKTWNQPNCPTMIDWIK</t>
  </si>
  <si>
    <t>TWNQPNCPTMIDWIKK</t>
  </si>
  <si>
    <t>KMWHIYTMEYYAAIK</t>
  </si>
  <si>
    <t>MWHIYTMEYYAAIKNDEFISFVGTWMK</t>
  </si>
  <si>
    <t>NDEFISFVGTWMKLETIILSK</t>
  </si>
  <si>
    <t>LETIILSKLSQEQK</t>
  </si>
  <si>
    <t>LSQEQKTK</t>
  </si>
  <si>
    <t>HRIFSLIGGN</t>
  </si>
  <si>
    <t>LINE-1 retrotransposable element ORF1 protein OS=Homo sapiens OX=9606 GN=L1RE1 PE=1 SV=1</t>
  </si>
  <si>
    <t>L1RE1</t>
  </si>
  <si>
    <t>LINE-1 retrotransposable element ORF1 protein OS=Homo sapiens GN=L1RE1 PE=1 SV=1</t>
  </si>
  <si>
    <t>KTGNSK</t>
  </si>
  <si>
    <t>TGNSKTQSASPPPK</t>
  </si>
  <si>
    <t>TQSASPPPKER</t>
  </si>
  <si>
    <t>ERSSSPATEQSWMENDFDELR</t>
  </si>
  <si>
    <t>SSSPATEQSWMENDFDELREEGFR</t>
  </si>
  <si>
    <t>EEGFRR</t>
  </si>
  <si>
    <t>RSNYSELR</t>
  </si>
  <si>
    <t>SNYSELREDIQTK</t>
  </si>
  <si>
    <t>EDIQTKGK</t>
  </si>
  <si>
    <t>GKEVENFEK</t>
  </si>
  <si>
    <t>EVENFEKNLEECITR</t>
  </si>
  <si>
    <t>NLEECITRITNTEK</t>
  </si>
  <si>
    <t>ITNTEKCLK</t>
  </si>
  <si>
    <t>CLKELMELK</t>
  </si>
  <si>
    <t>ELMELKTK</t>
  </si>
  <si>
    <t>ELREECR</t>
  </si>
  <si>
    <t>EECRSLR</t>
  </si>
  <si>
    <t>SRCDQLEER</t>
  </si>
  <si>
    <t>CDQLEERVSAMEDEMNEMK</t>
  </si>
  <si>
    <t>VSAMEDEMNEMKR</t>
  </si>
  <si>
    <t>RNEQSLQEIWDYVK</t>
  </si>
  <si>
    <t>NEQSLQEIWDYVKRPNLR</t>
  </si>
  <si>
    <t>RPNLRLIGVPESDVENGTK</t>
  </si>
  <si>
    <t>LIGVPESDVENGTKLENTLQDIIQENFPNLAR</t>
  </si>
  <si>
    <t>LENTLQDIIQENFPNLARQANVQIQEIQR</t>
  </si>
  <si>
    <t>QANVQIQEIQRTPQR</t>
  </si>
  <si>
    <t>TPQRYSSR</t>
  </si>
  <si>
    <t>ATPRHIIVR</t>
  </si>
  <si>
    <t>HIIVRFTK</t>
  </si>
  <si>
    <t>FTKVEMK</t>
  </si>
  <si>
    <t>VEMKEK</t>
  </si>
  <si>
    <t>Q13017</t>
  </si>
  <si>
    <t>Rho GTPase-activating protein 5 OS=Homo sapiens GN=ARHGAP5 PE=1 SV=2</t>
  </si>
  <si>
    <t>ARHGAP5</t>
  </si>
  <si>
    <t>MLRAAR</t>
  </si>
  <si>
    <t>GRVTLK</t>
  </si>
  <si>
    <t>O60667</t>
  </si>
  <si>
    <t>Fas apoptotic inhibitory molecule 3 OS=Homo sapiens GN=FAIM3 PE=1 SV=1</t>
  </si>
  <si>
    <t>FAIM3</t>
  </si>
  <si>
    <t>E9PPV1</t>
  </si>
  <si>
    <t>Fas apoptotic inhibitory molecule 3 (Fragment) OS=Homo sapiens GN=FAIM3 PE=4 SV=1</t>
  </si>
  <si>
    <t>E9PMT7</t>
  </si>
  <si>
    <t>E9PQG1</t>
  </si>
  <si>
    <t>Fas apoptotic inhibitory molecule 3 OS=Homo sapiens GN=FAIM3 PE=4 SV=1</t>
  </si>
  <si>
    <t>E9PN59</t>
  </si>
  <si>
    <t>VTLKGKPIR</t>
  </si>
  <si>
    <t>GKPIRLTADLSAETLQAR</t>
  </si>
  <si>
    <t>LTADLSAETLQARR</t>
  </si>
  <si>
    <t>REWGPIFNILK</t>
  </si>
  <si>
    <t>EWGPIFNILKEK</t>
  </si>
  <si>
    <t>EKNFQPR</t>
  </si>
  <si>
    <t>NFQPRISYPAK</t>
  </si>
  <si>
    <t>ISYPAKLSFISEGEIK</t>
  </si>
  <si>
    <t>LSFISEGEIKYFIDK</t>
  </si>
  <si>
    <t>YFIDKQMLR</t>
  </si>
  <si>
    <t>QMLRDFVTTRPALK</t>
  </si>
  <si>
    <t>DFVTTRPALKELLK</t>
  </si>
  <si>
    <t>ELLKEALNMER</t>
  </si>
  <si>
    <t>EALNMERNNR</t>
  </si>
  <si>
    <t>NNRYQPLQNHAK</t>
  </si>
  <si>
    <t>YQPLQNHAKM</t>
  </si>
  <si>
    <t>Count</t>
  </si>
  <si>
    <t>AEIKEIETQK</t>
  </si>
  <si>
    <t>AFDKIQQPFMIK</t>
  </si>
  <si>
    <t>AGGITIPDFK</t>
  </si>
  <si>
    <t>AGVAIIVSDK</t>
  </si>
  <si>
    <t>AIYDKPTANIIINGQK</t>
  </si>
  <si>
    <t>AKDKNHMIISIDAEK</t>
  </si>
  <si>
    <t>CPTMIDWIK</t>
  </si>
  <si>
    <t>CPTMIDWIKK</t>
  </si>
  <si>
    <t>CSSSIAIR</t>
  </si>
  <si>
    <t>DHDGDYKDHDIDYK</t>
  </si>
  <si>
    <t>DHDGDYKDHDIDYKDDDDK</t>
  </si>
  <si>
    <t>DHDIDYKDDDDK</t>
  </si>
  <si>
    <t>DIDSHTIIMGDFNTPISTIDR</t>
  </si>
  <si>
    <t>DIFKENYKPIIK</t>
  </si>
  <si>
    <t>DKIDKWDIIK</t>
  </si>
  <si>
    <t>DKNHMIISIDAEK</t>
  </si>
  <si>
    <t>DSIFNK</t>
  </si>
  <si>
    <t>DTTYQNIWDAFK</t>
  </si>
  <si>
    <t>DVKDIFK</t>
  </si>
  <si>
    <t>EGIIPNSFYEASIIIIPK</t>
  </si>
  <si>
    <t>EGIIPNSFYEASIIIIPKPGR</t>
  </si>
  <si>
    <t>EIKEETNKWK</t>
  </si>
  <si>
    <t>ENFRPISIMNIDAK</t>
  </si>
  <si>
    <t>ENYKPIIK</t>
  </si>
  <si>
    <t>FIAINAYK</t>
  </si>
  <si>
    <t>FIAINAYKR</t>
  </si>
  <si>
    <t>FNAIPIKIPMTFFTEIEK</t>
  </si>
  <si>
    <t>GCGEIGTIIHCWWDCK</t>
  </si>
  <si>
    <t>GIQIGKEEVK</t>
  </si>
  <si>
    <t>GKFIAINAYK</t>
  </si>
  <si>
    <t>GSIQQEEITIINIYAPNTGAPR</t>
  </si>
  <si>
    <t>IASWIK</t>
  </si>
  <si>
    <t>IDPFITPYTK</t>
  </si>
  <si>
    <t>IDTITSQIK</t>
  </si>
  <si>
    <t>IEAFPIK</t>
  </si>
  <si>
    <t>IENIEEMDTFIDTYTIPR</t>
  </si>
  <si>
    <t>IETIIISK</t>
  </si>
  <si>
    <t>IFATYSSDKGIISR</t>
  </si>
  <si>
    <t>IFQSIEK</t>
  </si>
  <si>
    <t>IGIDGTYFK</t>
  </si>
  <si>
    <t>IIHHDQVGFIPGMQGWFNIR</t>
  </si>
  <si>
    <t>IISNFSK</t>
  </si>
  <si>
    <t>IKIDPFITPYTK</t>
  </si>
  <si>
    <t>IKYIGIQITR</t>
  </si>
  <si>
    <t>INKIDRPIAR</t>
  </si>
  <si>
    <t>INNIIINDYWVHNEMK</t>
  </si>
  <si>
    <t>IPMTFFTEIEK</t>
  </si>
  <si>
    <t>IQQPFMIK</t>
  </si>
  <si>
    <t>IVQPIWK</t>
  </si>
  <si>
    <t>IYNEIK</t>
  </si>
  <si>
    <t>KAGVAIIVSDK</t>
  </si>
  <si>
    <t>KENFRPISIMNIDAK</t>
  </si>
  <si>
    <t>MAIIPK</t>
  </si>
  <si>
    <t>MFIAAIFTIAK</t>
  </si>
  <si>
    <t>NHMIISIDAEK</t>
  </si>
  <si>
    <t>PISIMNIDAK</t>
  </si>
  <si>
    <t>QTESQIMGEIPFTIASK</t>
  </si>
  <si>
    <t>QTESQIMGEIPFTIASKR</t>
  </si>
  <si>
    <t>QVISDIQR</t>
  </si>
  <si>
    <t>RTEIITNYISDHSAIK</t>
  </si>
  <si>
    <t>SKIDTITSQIK</t>
  </si>
  <si>
    <t>SKIDTITSQIKEIEK</t>
  </si>
  <si>
    <t>SQAFIYTNNR</t>
  </si>
  <si>
    <t>SQDPSVCCIQETHITCR</t>
  </si>
  <si>
    <t>TEIITNYISDHSAIK</t>
  </si>
  <si>
    <t>TEPSEIMPHIYNYIIFDKPEK</t>
  </si>
  <si>
    <t>TGSTSHITIITININGINSAIK</t>
  </si>
  <si>
    <t>TGSTSHITIITININGINSAIKR</t>
  </si>
  <si>
    <t>TIEENIGITIQDIGVGK</t>
  </si>
  <si>
    <t>WCWENWIAICR</t>
  </si>
  <si>
    <t>YHITPVR</t>
  </si>
  <si>
    <t>YIGIQITR</t>
  </si>
  <si>
    <t>YKEEIVPFIIK</t>
  </si>
  <si>
    <t>CIKEIMEIK</t>
  </si>
  <si>
    <t>DFVTTR</t>
  </si>
  <si>
    <t>DFVTTRPAIK</t>
  </si>
  <si>
    <t>EAINMER</t>
  </si>
  <si>
    <t>EIIKEAINMER</t>
  </si>
  <si>
    <t>EIMEIK</t>
  </si>
  <si>
    <t>EVENFEKNIEECITR</t>
  </si>
  <si>
    <t>EWGPIFNIIK</t>
  </si>
  <si>
    <t>GKPIRITADISAETIQAR</t>
  </si>
  <si>
    <t>IENTIQDIIQENFPNIAR</t>
  </si>
  <si>
    <t>IIGVPESDVENGTK</t>
  </si>
  <si>
    <t>IISEEDI</t>
  </si>
  <si>
    <t>ISFISEGEIK</t>
  </si>
  <si>
    <t>ISFISEGEIKYFIDKQMIR</t>
  </si>
  <si>
    <t>ITADISAETIQAR</t>
  </si>
  <si>
    <t>MGGGSGGGSENIYFQGEQK</t>
  </si>
  <si>
    <t>NEQSIQEIWDYVK</t>
  </si>
  <si>
    <t>NEQSIQEIWDYVKRPNIR</t>
  </si>
  <si>
    <t>NIEECITR</t>
  </si>
  <si>
    <t>REWGPIFNIIK</t>
  </si>
  <si>
    <t>RNEQSIQEIWDYVK</t>
  </si>
  <si>
    <t>RSNYSEIR</t>
  </si>
  <si>
    <t>RSNYSEIREDIQTK</t>
  </si>
  <si>
    <t>SNYSEIR</t>
  </si>
  <si>
    <t>SNYSEIREDIQTK</t>
  </si>
  <si>
    <t>SRCDQIEER</t>
  </si>
  <si>
    <t>SSSPATEQSWMENDFDEIR</t>
  </si>
  <si>
    <t>YFIDKQMIR</t>
  </si>
  <si>
    <t>YQPIQNHAK</t>
  </si>
  <si>
    <t>ORF1</t>
  </si>
  <si>
    <t>ORF2</t>
  </si>
  <si>
    <t>Target</t>
  </si>
  <si>
    <t>Sequence</t>
  </si>
  <si>
    <t>Detected previously</t>
  </si>
  <si>
    <t>COUNT</t>
  </si>
  <si>
    <t>MTGSNSHITILTLNINGLNSAIKRHRLASWIKSQDPSVCCIQETHLTCRDTHRLKIKGWRKIYQANGKQKKAGVAILVSDKTDFKPTKIKRDKEGHYIMVKGSIQQEELTILNIYAPNTGAPRFIKQVLSDLQRDLDSHTLIMGDFNTPLSTLDRSTRQKVNKDTQELNSALHQA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MIISIDAEKAFDKIQQPFMLKTLNKLGIDGTYFKIIRAIYDKPTANIILNGQKLEAFPLKTGTRQGCPLSPLLFNIVLEVLARAIRQEKEIKGIQLGKEEVKLSLFADDMIVYLENPIISAQNLLKLISNFSKVSGYKINVQKSQAFLYTNNRQTESQIMGELPFTIASKRIKYLGIQLTRDVKDLFKENYKPLLKEIKEDTNKWKNIPCSWVGRINIVKMAILPKVIYRFNAIPIKLPMTFFTELEKTTLKFIWNQKRARIAKSILSQKNKAGGITLPDFKLYYKATVTKTAWYWYQNRDIDQWNRTEPSEIMPHIYNYLIFDKPEKNKKWGKDSLFNKWCWENWLAICRKLKLDPFLTPYTKINSRWIKDLNVRPKTIKTLEENLGITIQDIGVGKDFMSKTPKAMATKTKIDKWDLIKLKSFCTAKETTIRVNRQPTTWEKIFATYSSDKGLISRIYNELKQIYKKKTNNPIKKWAKDMNRHFSKEDIYAAKKHMKKCSSSLAIREMQIKTTMRYHLTPVRMAIIKKSGNNRCWRGCGEIGTLLHCWWDCKLVQPLWKSVWRFLRDLELEIPFDPAIPLLGIYPKDYKSCCYKDTCTRMFIAALFTIAKTWNQPKCPTMIVWIKKMWHIYTMEYYAAIKNDEFISFVGTWMKLETIILSKLSQEQKTKHRIFSLIGGN</t>
  </si>
  <si>
    <t>MTGSNSHITILTLNINGLNSAIKRHRLASWIKSQDPSVCCIQETHLTCRDTHRLKIKGWRKIYQANGKQKKAGVAILVSDKTDFKPTKIKRDKEGHYIMVKGSIQQEELTILNIYAPNTGAPRFIKQVLSDLQRDLDSHTLIMGDFNTPLSTLDRSTRQKVNKDTQELNSALHQA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MIISIDAEKAFDKIQQPFMLKTLNKLGIDGTYFKIIRAIYDKPTANIILNGQKLEAFPLKTGTRQGCPLSPLLFNIVLEVLARAIRQEKEIKGIQLGKEEVKLSLFADDMIVYLENPIVSAQNLLKLISNFSKVSGYKINVQKSQAFLYTNNRQTESQIMGELPFTIASKRIKYLGIQLTRDVKDLFKENYKPLLKEIKEETNKWKNIPCSWVGRINIVKMAILPKVIYRFNAIPIKLPMTFFTELEKTTLKFIWNQKRALIAKSILSQKNKAGGITLPDFKLYYKATVTKTAWYWYQNRDIDQWNRTEPSEIMPHIYNYLIFDKPEKNKQWGKDSLFNKWCWENWLAICRKLKLDPFLTPYTKINSRWIKDLNVKPKTIKTLEENLGITIQDIGVGKDFMSKTPKAMATKDKIDKWDLIKLKSFCTAKETTIRVNRQPTTWEKIFATYSSDKGLISRIYNELKQIYKKKTNNPIKKWAKDMNRHFSKEDIYAAKKHMKKCSSSLAIREMQIKTTMRYHLTPVRMAIIKKSGNNRCWRGCGEIGTLLHCWWDCKLVQPLWKSVWRFLRDLELEIPFDPAIPLLGIYPNEYKSCCYKDTCTRMFIAALFTIAKTWNQPKCPTMIDWIKKMWHIYTMEYYAAIKNDEFISFVGTWMKLETIILSKLSQEQKTKHRIFSLIGGN</t>
  </si>
  <si>
    <t>MTGSNSHITILTLNINGLNSAIKRHRLASWIKSQDPSVCCIQETHLTCRDTHRLKIKGWRKIYQANGKQKKAGVAILVSDKTDFKPTKIKRDKEGHYIMVKGSIQQEELTILNIYAPNTGAPRFIKQVLSDLQRDLDSHTLIMGDFNTPLSTLDRSTRQKVNKDTQELNSALHQADLIDIYRTLHPKSTEYTFFSAPHHTYSKIDHIVGSKALLSKCKRTEIITNYLSDHSAIKLQLRIKNLTQSRSTTWKLNNLLLNDYWVHNEMKAEIKMFFETNENKDTTYQNLWDAFKAVCRGKFIALNAYKRKQERSKIDTLTSQLKELEKQEQTHSKASRRQEITKIRAELKEIETQKTLQKINESRSWFFERINKIDRPLARLIKKKREKNQIDTIKNDKGDITTDPTEIQTTIREYYKHLYANKLENLEEMDTFLDTYTLPRLNQEEVESLNRPITGSEIVAIINSLPTKKSPGPDGFTAEFYQRYMEELVPFLLKLFQSIEKEGILPNSFYEASIILIPKPGRDTTKKENFRPISLMNIDAKILNKILANRIQQHIKKLIHHDQVGFIPGMQGWFNIRKSINVIQHINRAKDKNHMIISIDAEKAFDKIQQRFMLKTLNKLGIDGTYFKIIRAIYDKPTANIILNGQKLEAFPLKTGTRQGCPLSPLLFNIVLEVLARAIRQEKEIKGIQLGKEEVKLSLFADDMIVYLENPIVSAQNLLKLISNFSKVSGYKINVQKSQAFLYTNNRQTESQIMGELPFTIASKRIKYLGIQLTRDVKDLFKENYKPLLKEIKEETNKWKNIPCSWVGRINIVKMAILPKVIYRFNAIPIKLPMTFFTELEKTTLKFIWNQKRARIAKSILSQKNKAGGITLPDFKLYYKATVTKTAWYWYQNRDIDQWNRTEPSEIMPHIYNYLIFDKPEKNKQWGKDSLFNKWCWENWLAICRKLKLDPFLTPYTKINSRWIKDLNVKPKTIKTLEENLGITIQDIGVGKDFMSKTPKAMATKDKIDKWDLIKLKSFCTAKETTIRVNRQPTTWEKIFATYSSDKGLISRIYNELKQIYKKKTNNPIKKWAKDMNRHFSKEDIYAAKKHMKKCSSSLAIREMQIKTTMRYHLTPVRMAIIKKSGNNRCWRGCGEIGTLLHCWWDCKLVQPLWKSVWRFLRDLELEIPFDPAIPLLGIYPNEYKSCCYKDTCTRMFIAALFTIAKTWNQPKCPTMIDWIKKMWHIYTMEYYAAIKNDEFISFVGTWMKLETIILSKLSQEQKTKHRIFSLIGGN</t>
  </si>
  <si>
    <t>MTGSNSHITILTLNINGLNSAIKRHRLASWIKSQDPSVCCIQETHLTCRDTHRLKIKGWRKIYQANGKQKKAGVAILVSDKTDFKPTKIKRDKEGHYIMVKGSIQQEELTILNIYAPNTGAPRFIKQVLSDLQRDLDSHTLIMGDFNTPLSTLDRSTRQKVNKDTQELNSALHQADLIDIYRTLHPKSTEYTFFSAPHHTYSKIDHILGSKALLSKCKRTEIITNYLSDHSAIKLELRIKNLTQSRSTTWKLNNLLLNDYWVHNKMKAEIKMFFETNENKDTTYQNLWDAFKAVCRGKFIALNAHKRKQERSKIDTLTSQLKELEKQEQTHSKASRRQEITKIRAELKEIETQKTLQKINESRSWFFERINKIDRPLARLIKKKREKNQIDTIKNDKGDITTDPTEIQTTIREYYKHLYANKLENLEEMDTFLDTYTLPRLNQEEVESLNRPITGSEIVAIINSLPNKKSPGPDGFTAEFYQRYKEELLPFLLKLFQSIEKEGILPNSFYEASIILIPKPGRDTTKKENFRPISLMNIDAKILNKILANRIQQHIKKLIHHDQVGFIPGMQGWFNIRKSINVIQHINRAKDKNHMIISIDAEKAFDKIQQPFMLKTLNKLGIDGTYFKIIRAIYDKPTASIILNGQKLQAFPLKTGTRQGCPLSPLLFNIVLEVLARAIRQEKEIKGIQLGKEEVKLSLFADDMIVYLENPIVSAQNLLKLISNFSKVSGYKINVQKSQAFLYTNNRQTESQIMGELPFTIASKRIKYLGIQLTRDVKDLFKENYKPLLKEIKEDTNKWKNIPCSWVGRINIVKMAILSKVIYRFNAILIKLPMTFFTELEKTTLKFIWNQKRARIAKSILSQKNKAGGITLPDFELYYKATVTKTAWYWYQNRDIDQWNRTEPSEIMPHIYNYLIFDKPEKNKQWGKDSLFNKWCWENWLAICRKLKLDPFLTPYTKINSRWIKDLNVRPKTIKTLEENLGITIQDIGVGKDFMYKTPKAMATKAKIDKWDLIKLKSFCTAKETTIRVNRQPTTWEKIFATYSSDKGLISRIYNELKQIYKKKTNNPIKKWAKDMNRHFSKEDIYAAKKHMKKCSSSLAIREMQIKTTMRYHLTPVRMAIIKKSGNNRCWRGCGEIGTLLHCWWDCKLVQPLWKSVWRFLRDLELEIPFDPAIPLLGIYPKDYKSCCYKDTCTRMFIAALFTIAKTWNQPKCPTMIDWIKKMWHIYTMEYYAAIKNDEFISFVGTWMKLETIILSKLSQEQKTKHRIFSLIGGN</t>
  </si>
  <si>
    <t>MTGSNSHITILTLNINGLNSAIKRHRLANWIKSQDPSVCCIQETHLTCRDTHRLKIKGWRKIYQANGKQKKAGVAILVSDKTDFKPTKIKRDKEGHYILVKGSIQQEELTILNIYAPNTGAPRFIKQVLSDLQRDLDSHTLIMGDFNTPLSTLDSSTRQKVNKDTQELNSALHQVDLIDIYRTLHPKSTEYTFFSAPHHTYSKIDHIVGSKALLSKCKRTEIITNYLSDHSAIKLELRIKNLTQNCSTTWKLNNLLLNDYWVHNEMKAEIKMFFETNENKDTTYQNLWDAFKAVCRGKFIALNAYKRKQERSKIDTLTSQLKELEKQEQTHSKASRRQEITKIRAELKEIETQKTLQKLNESRSWFFERINKIDRPLARLIKKKREKNQIDTIKNDKGDITTDPTEIQTTIREYYKHLYTNKLENLEEMDTFLDTYTLPRLNQEEVESLNRPITGSEIVAIINSLPTKKSPGPDGFTAEFYQRYKEELVPFLLKLFQSIEKEGILPNSFYEASIILIPKPGRDTTKKENFRPISLMNIDAKILNKILANQIQQHIKKLIHHDQVGFIPGMQGWFNIHKSINVIQHINRAKDKNHMIISIDAEKAFDKIQQPFMLKTLNKLGIDGTYFKIIRAIYDKPTVNIILNGQKLEAFPLKTGTRQGCPLSPLLFNIVLEVLARAIRQEKEIKGIQLGKEEVKLSLFADDMIVYLENPIVSAQNLLKLISNFSKVSGYKINVQKSQAFLYTNNRQTESQIMGELPFTIASKRIKYLGIQLTRDVKDLFKENYKPLLKEIKEDINKWKNIPCSWVGRINMVKMAILPKVIYRFNAIPIKLPMTFFTELEKTTLKFIWNQKRARIAKSILSQKNKAGGITLPDFKLYYKATVTKTAWYWYQNRDIDQWNRTEPSEIMPHIYNYLIFDKPEKNKQWGKDSLFNKWCWENWLAICRKLKLDPFLTPYTKINSRWIKDLNVKPKTIKTLEENLGITIQDIGVGKDFMSKTPKAMATKDKIDKWDLIKLKSFCTAKETTIRVNRQPTTWEKIFATYSSDKGLISRIYNELKQIYKKKTNNPIKKWAKDMNRHFSKEDIYAAKKHMKKCSSSLAIREMQIKTTMRYHLTPVRMAIIKKSGNNRCWRGCGEIGTLLHCWWDCKLVQPLWKSVWRFLRDLELEIPFDPAIPLLGIYPNEYKSCCYKDTCTRMFIAALFTIAKTWNQPKCPTMIDWIKKMWHIYTMEYYAAIKNDEFISFVGTWMKLETIILSKLLQEQKTKHRIFSLIGGN</t>
  </si>
  <si>
    <t>MTGSNSHITILTLNINGLNSAIKRHRLASWIKSQDPSMCCIQETHLTCRDTHRLKIKGWRKIYQANGKQKKAGVAILVSDKTDFKPTKIKRDKEGHYIMVKGSIQQEELTIQNIYAPNTGAPRFIKQVLSDLQRDLDSHTLIMGDFNTPLSTLDRSTRQKVNKDTQELNSALHQADLIDIYRTLHPKPTEYTFFSAPHHTYSKTDHIVGSKALLSKCKRTEIITNYLSDHSAIKLELRIKNLTQSRSTTWKLNNLLLNDYWVHNEMKAEIKMFFETNENKDTTYQNLWDTFKAVCRGKFIALNAHKRKQERSKIDTLTSQLKELEKQEQTHSKASRRQEITKIRAELKEIETQKTLQKINESRSWFFERINKIDRPLARLIKKKREKNQIDTIKNDKGDITTDPTDIQTTIREYYKHLYANKLENLEEMDTFLDTYTLPRLNQEEVESLNRPITGSEIVAIINSLPTKKSPGPDGFTAEFYQRYKEELVPFLLKLFQSIEKEGILPNSFYEASIILIPKPGRDTTKKENFRPISLMNIDAKILNKILANRIQQHIKKLIHHDQVGFIPGMQGWFNIRKSINVIQHINRAKDKNHMIISIDAEKAFDKIQQPFMLKTLKKLGIDGTYFKIKRAIYDKPTANIILNGQKLEAFPLKTGTRQGCPLSPLLFNIVLEVLARAIRQEKEIKGIQLGKEEVKLSLFADDMIVYLENPIFSAQNLLKLISNFSKVSGYKINVQKSQAFLYTNNRQTESQIMGELPFTIASKRIKYLGMQLTRDVKDLFKENYKPLLKEIKEDTNKWKNIPCSWVGRINIVKMAILPKVIYRFNAIPIKLPMTFFTELEKTTLKFIWNQKRARIAKSILSQKNKAGGITLPDFKLYYKATVTKTAWYWYQNRDRDQWNRTEPSEITPHIYNYLIFDKPEKNKQWGKDSLFNKWCWENWLAICRKLKLDPFLTPYTKINSRWIKDLNVKPKTIKTLEENLGITIQDIGVGKDFMSKTPKAMATKDKIDKWDLIKLKSFCTAKETTIRVNRQPTTWEKIFATYSSDKGLISRIYNELQQIYKKKTNNPIKKWAKDMNRHFSKEDIYAAKKHMKKCSPSLAIREMQIKTTMRYHLTPVRMAIIKKSGNNRCWRGCGEIGTLLHCWWDCKLVQPLWKSVWRFLRDLELEIPFDPAIPLLGIYPNEYKSCCYKDTCTRMFIAALFTIAKTWNQPKCPTMIDWIKKMWHIYTMEYYAAIKNDEFISFVGTWMKLETIILSKLSQEQKTKHRIFSLIGGN</t>
  </si>
  <si>
    <t>MTGSTSHITILTLNINGLNSAIKRHRLASWIKSQDPSVCCIQETHLTCRDTHRLKIKGWRKIYQANGKQKKAGVAILVSDKTDFKPTKIKRDKEGHYIMVKGSIQQEELTILNIYAPNTGAPRFIKQVLSDLQRDLDSHTLIMGDFNTPLSTLDRSTRQKVNKDTQELNSALHQA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MIISIDAEKAFDKIQQPFMLKTLNKLGIDGTYFKIIRAIYDKPTANIILNGQKLEAFPLKTGTRQGCPLSPLLFNIVLEVLARAIRQEKEIKGIQLGKEEVKLSLFADDMIVYLENPIVSAQNLLKLISNFSKVSGYKINVQKSQAFLYTNNRQTESQIMGELPFTIASKRIKYLGIQLTRDVKDLFKENYKPLLKEIKEETNKWKNIPCSWVGRINIVKMAILPKVIYRFNAIPIKLPMTFFTELEKTTLKFIWNQKRARIAKSILSQKNKAGGITLPDFKLYYKATVTKTAWYWYQNRDIDQWNRTEPSEIMPHIYNYLIFDKPEKNKQWGKDSLFNKWCWENWLAICRKLKLDPFLTPYTKINSRWIKDLNVKPKTIKTLEENLGITIQDIGVGKDFMSKTPKAMATKDKIDKWDLIKLKSFCTAKETTIRVNRQPTTWEKIFATYSSDKGLISRIYNELKQIYKKKTNNPIKKWAKDMNRHFSKEDIYAAKKHMKKCSSSLAIREMQIKTTMRYHLTPVRMAIIKKSGNNRCWRGCGEIGTLLHCWWDCKLVQPLWKSVWRFLRDLELEIPFDPAIPLLGIYPNEYKSCCYKDTCTRMFIAALFTIAKTWNQPKCPTMIDWIKKMWHIYTMEYYAAIKNDEFISFVGTWMKLETIILSKLSQEQKTKHRIFSLIGGN</t>
  </si>
  <si>
    <t>MTGSNSHITILTLNINGLNSAIKRHRLASWIKSQDPSVCCIQETHLTCRDTHRLKIKGWRKIYQANGKQKKAGVAILVSDKTDFKPTKIKRDKEGHYIMVKGSIQQEELTILNIYAPNTGAPRFIKQVLSDLQRDLDSHTLIMGDFNTPLSILDRSTRQKVNKDTQELNSALHQA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AKKENFRPISLMNIDAKILNKILANQIQQHIKKLIHHDQVGFIPGMQGWFNIRKSINVIQHINRAKDKNHMIISIDAEKAFDKIQQPFMLKTLNKLGIDGTYF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FNKWCWENWLAICRKLKLDPFLTPYTKINSRWIKDLNVKPKTIKTLEENLGITIQDIGVGKDFMSKTPKAMATKDKIDKWDLIKLKSFCTAKETTIRVNRQPTTWEKIFATYSSDKGLISRIYNELKQIYKKKTNNPIKKWAKDMNRHFSKEDIYAAKKHMKKCSSSLAIREMQIKTTMRYHLTPVRMAIIKKSGNNRCWRGCGEIGTLLHCWWDCKLVQPLWKSVWRFLRDLELEIPFDPAIPLLGIYPKDYKSCCYKDTCTRMFIAALFTIAKTWKQPKCPTMIDWIKKMWHIYTMEYYAAIKNDEFISFVGTWMKLETIILSKLSQEQKTKHRIFSLIGGN</t>
  </si>
  <si>
    <t>MTGSNSHITILTLNINGLNSAIKRHRLASWIKSQDPSVCCIQETHLTCRDTHRLKIKGWRKIYQANGKQKKAGVAILVSDKTDFKPTKIKRDKEGHYIMVKGSIQQEELTILNIYAPNTGAPRFIKQVLSDLQRDLDSHTLIMGDFNTPLSTLDRSTRQKVNKDTQELNSALHQADLIDIYRTLHPKSTEYTFFSAPHHTYSKIDHILGSKALLSKCKRTETITNYLSDHSAIKLELRIKNLTQSRSTTWKLNNLLLNDYWVHNEMKAEIKMFFETNENKDTTYQNLWDAFKAA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MIISIDAEKAFDKIQQPFMLKTLNKLGIDGTYFKIIRAIYDKPTANIILNGQKLEAFPLKTGTRQGCPLSPLLFNIVLEVLARAIRQEKEIKGIQLGKEEVKLSLFADDMIVYLENPIVSAQNLLKLISNFSKVSGYKINVQKSQAFLYTNNRQTESQIMGELPFTIASKRIKYLGIQLTRDVKDLFKENYKPLLKEIKEDTNKWKNIPCSWVGRINIVKMAILPKVIYRFNAIPIKLPMTFFTELEKTTLKFIWNQKRARIAKSILSQKNKAGGITLPDFKLYYKATVTKTAWYWYQNRDIDQWNRTEPSEIMPHIYNYLIFDKPEKNKQWGKDSLFNKWCWENWLAICRKLKLDPFLTPYTKINSRWIKDLNVKPKTIKTLEENLGITIQDIGVGKDFMSKTPKAMATKDKIDKWDLIKLKSFCTAKETTIRVNRQPTTWEKIFATYSSDKGLISRIYNELKQIYKKKTNNPIKKWAKDMNRHFSKEDIYAAKKHMKKCSSSLAIREMQIKTTMRYHLTPVRMAIIKKSGNNRCWRGCGEIGTLLHCWWDCKLVQPLWKSVWRFLRDLELEIPFDPAIPLLGIYPNEYKSCCYKDTCTHMFIAALFTIAKTWNQPKCPTMIDWIKKMWHIYTMEYYAAIKNDEFISFVGTWMKLETIILSKLSQEQKTKHRIFSLIGGN</t>
  </si>
  <si>
    <t>MTGSNSHITILTLNINGLNSAIKRHRLASWIKSQDPSVCCIQETHLTCRDTHRLKIKGWRKIYQANGKQKKAGVAILVSDKTDFKPTKIKRDKEGHYIMVKGSIQQEELTILNIYAPNTGAPRFIKQVLSDLQRDLDSHTLIMGDFNTPLSTLDRSTRQKVNKDTQELNSALHQA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MIISIDAEKAFDKIQQPFMLKTLNKLGIDGTYFKIIRAIYDKPTANIILNGQKLEAFPLKTGTRQGCPLSPLLFNIVLEVLARAIRQEKEIKGIQLGKEEVKLSLFADDMIVYLENPIVSAQNLLKLISNFSKVSGYKINVQKSQAFLYTNNRQTESQIMGELPFTIASKRIKYLGIQLTRDVKDLFKENYKPLLKEIKEDTNKWKNIPCSWVGRINIVKMAILPKVIYRFNAIPIKLPMTFFTELEKTTLKFIWNQKRARIAKSILSQKNKAGGITLPDFKLYYKATVTKTAWYWYQNRDIDQWNRTEPSEIMPHIYNYLIFDKPEKNKQWGKDSLFNKWCWENWLAICRKLKLDPFLTPYTKINSRWIKDLNVRPKTIKTLEENLGITIQDIGVGKDFMSKTPKAMATKTKIDKWDLIKLKSFCTAKETTIRVNRQPTTWEKIFATYSSDKGLISRIYNELKQIYKKKTNNPIKKWAKDMNRHFSKEDIYAAKKHMKKCSSSLAIREMQIKTTMRYHLTPVRMAIIKKSGNNRCWRGCGEIGTLLHCWWDCKLVQPLWKSVWRFLRDLELEIPFDPAIPLLGIYPKDYKSCCYKDTCTRMFIAALFTIAKTWNQPKCPTMIVWIKKMWHIYTMEYYAAIKNDEFISFVGTWMKLETIILSKLSQEQKTKHRIFSLIGGN</t>
  </si>
  <si>
    <t>MTGSNSHITILTLNINGLNSAIKRHRLASWIKSQDPSVCCIQETHLTCRDTHRLKIKGWRKIYQANGKQKKAGVAILVSDKTDFKPTKIKRDKEGHYIMVKGSIQQEELTILNIYAPNTGAPRFIKQVLSDLQRDLDSHTLIMGDFNTPLSTLDRSTRQKVNKDTQELNSALHQADLIDIYRTLHPKSTEYTFFSAPHHTYSKIDHIVGR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MIISIDAEMAFDKIQQPFMLKTLNKLGIDGTYFKIIRAIYDKPTANIILNGQKLEAFPLKTGTRQGCPLSPLLFNIVLEVLARAIRQEKEIKGIQLGKEEVKLSLFADDMIVYLENPIVSAQNLLKLISNFSKVSGYKINVQKSQAFLYTNNRQTESQIMGELPFTIASKRIKYLGIQITRDVKDLFKENYKPLLKEIKEDTNKWKNIPCSWVGRINIVKMAILPKVIYRFNAIPIKLPMTFFTELEKTTLKFIWNQKRARIAKSILSQKNKAGGITLPDFKLYYKATVTKTAWYWYQNRDIDQWNRTEPSEIMPHIYNYLIFDKPDKNKQWGKDSLFNKWCWENWLAICRKLKLDPFLTPYTKINSRWIKDLNVKPKTIKTLEENLGITIQDIGVGKDFMSKTPKAMATKDKIDKWDLIKLKSFCTAKETTIRVNRQPTTWEKIFATYSSDKGLISRIYNELKQIYKKKTNNPIKKWAKDMNRHFSKEDIYAAKKHMKKCSSSLAIREMQIKTTMRYHLTPVRMAIIKKSGNNRCWRGCGEIGTLLHCWWDCKLVQPLWKSVWRFLRDLELEIPFDPAIPLLGIYPNEYKSCCYKDTCTRMFIEALFTIAKTWNQPKCPTMIDWIKKMWHIYTMEYYAAIKNDEFISFVGTWMKLETIILSKLSQEQKTKHRIFSLIGGN</t>
  </si>
  <si>
    <t>MTGSNSHITILTLNINGLNSAIKRHRLASWIKSQDPSVCCIQETHLTCRDTHRLKIKGWRKIYQANGKQKKAGVAILVSDKTDFKPTKIKRDKEGHYIMVKGSIQQEELTILNIYAPNTGAPRFIKQVLSDLQRDLDSHTLIMGDFNTPLSTLDRSTRQKVNKDTQELNSALHQA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MEELVPFLLKLFQSIEKEGILPNSFYEASIILIPKPGRDTTKKENFRPISLMNIDAKILNKILANRIQQHIKKLIHHDQVGFIPGMQGWFNIRKSINVIQHINRDKDKNHMIISIDAEKAFDKIQQPFMLKTLNKLGIDGTYFKIIRAIYDKPTANIILNGQKLEAFPLKTGTRQGCPLSPLLFNIVLEVLARAIRQEKEIKGIQLGKEEVKLSLFADDMIVYLENPIISAQNLLKLISNFSKVSGYKINVQKSQAFLYTNNRQTESQIMGELPFTIASKRIKYLGIQLTRDVKDLFKENYKPLLKEIKEETNKWKNIPCSWVGRINIVKMAILPKVIYRFNAIPIKLPMTFFTELEKTTLKFIWNQKRARIAKSILSQKNKAGGITLPDFKLYYKATVTKTAWYWYQNRDIDQWNRTEPSEIMPHIYNYLIFDKPEKNKQWGKDSLFNKWCWENWLAICRKLKLDPFLTPYTKINSRWIKDLNVKPKTIKTLEENLGITIQDIGVGKDFMSKTPKAMATKDKIDKWDLIKLKSFCTAKETTIRVNRQPTTWEKIFATYSSDKGLISRIYNELKQIYKKKTNNPIKKWAKDMNRHFSKEDIYAAKKHMKKCSSSLAIREMQIKTTMRYHLTPVRMAIIKKSGNNRCWRGCGEIGTLLHCWWDCKLVQPLWKSVWRFLRDLELEIPFDPAIPLLGIYPNEYKSCCYKDTCTRMFIAALFTIAKTWNQPKCPTMIDWIKKMWHIYTMEYYAAIKNDEFISFVGTWMKLETIILSKLSQEQKTKHRIFSLIGGN</t>
  </si>
  <si>
    <t>MTGSNSHITILTLNINGLNSAIKRHRLASWIKSQDPSVCCIQETHLTCRDTHRLKIKGWRKIYQANGKQKKAGVAILVSDKTDFKPTKIKRDKEGHYIMVKGSIQQEELTILNIYAPNTGAPRFIKQVLSDLQRDLDSHTLIMGDFNTPLSTLDRSTRQKVNKDTQELNSALHQADLIDIYRTLHPKSTEYTFFSAPHHTYSKIDHIVGSKALLSKCKRTEIITNYLSDHSAIKLELRIKNLTQSRSTTWKLNNLLLNDYWVHNEMKAEIKMFFETNENKDTTYQNLWDAFKAVCRGKFIALNAYKRKQERSKIDTLTSQLKELEKQEQTHSKASRRQEITKIRAELKEIETQKTLQKINESRSWFFERINKIDRPLARLIKKKREKNQIDTIKNDKGDITTDPTEIQTTIREYYKHLYANKLENLEEMDTFLDTYTLPGLNQEEVESLNRPITGSEIVAIINSLPTKKSPGPDGFTAEFYQRYMEELVPFLLKLFQSIEKEGILPNSFYEASIILIPKPGRDTTKKENFRPISLMNIDAKILNKILANRIQQHIKKLIHHDQVGFIPGMQGWFNIRKSINVIQHINRAKDKNHMIISIDAEKAFDKIQQPFMLKTLNKLGIDGTYFKIIRAIYDKPTANIILNGQKLEAFPLKTGTRQGCPLSPLLFNIVLEVLARAIRQEKEIKGIQLGKEEVKLSLFADDMIVYLENPIVSAQNLLKLISNFSKVSGYKINVQKSQAFLYTNNRQTESQIMGELPFVIASKRIKYLGIQLTRDVKDLFKENYKPLLKEIKEDTNKWKNIPCSWVGRINIVKMAILPKVIYRFNAIPIKLPMTFFTELEKTTLKFIWNQKRARIAKSILSQKNKAGGITLPDFKLYYKATVTKTAWYWYQNRDIDQWNRTEPSEIMPHIYNYLIFDKPEKNKQWGKDSLFNKWCWENWLAICRKLKLDPFLTPYTKINSRWIKDLNVKPKTIKTLEENLGITIQDIGVGKDFMSKTPKAMATKDKIDKWDLIKLKSFCTAKETTIRVNRQPTTWEKIFATYSSDKGLISRIYNELKQIYKKKTNNPIKKWAKDMNRHFSKEDIYAAKKHMKKCSSSLAIREMQIKTTMRYHLTPVRMAIIKKSGNNRCWRGCGEIGTLLHCWWDCKLVQPLWKSVWRFLRDLELEIPFDPAIPLLGIYPNEYKSCCYKDTCTRMFIAALFTIAKTWNQPKCPTMIDWIKKMWHIYTMEYYAAIKNDEFISFVGTWMKLETIILSKLSQEQKTKHRIFSLIGGN</t>
  </si>
  <si>
    <t>MTGSNSHITILTLNINGLNSAIKRHRLASWIKSQDPSVCCIQETHLTCRDTHRLKIKGWRKIYQANGKQKKAGVAILVSDKTDFKPTKIKRDKEGHYIMVKGSIQQEELTILNIYAPNTGAPRFIKQVLSDLQRDLDSHTLIMGDFNTPLSILDRSTRQKVNKDTQELNSALHQA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MIISIDAEKAFDKIQQPFMLKTLNKLGIDGTYFKIIRAIYDKPTANIILNGQKLEAFPLKTGTRQGCPLSPLLFNIVLEVLARAIRQEKEIKGIQLGKEEVKLSLFADDMIVYLENPITSAQNLLKLISNFSKVSGYKINVQKSQAFLYTNNRQTESQIMGELPFTIASKRIKYLGIQLTRDVKDLFKENYKPLLKEIKEDTNKWKNIPCSWVGRINIVKMAILPKVIYRFNAIPIKLPMTFFTELEKTTLKFIWNQKRARIAKSILSQKNKAGGITLPDFKLYYKATVTKTAWYWYQNRDIDQWNRTEPSEIMPHIYNYLIFDKPEKNKQWGKDSLFNKWCWENWLAICRKLKLDLFLTPYTKINSRWIKDLNVKPKTIKTLEENLGITIQDIGVGKDFMSKTPKAMATKAKIDKWDLIKLKSFCTAKETTIRVNRQPTKWEKIFATYSSDKGLISRIYNELKQIYKKKTNNPIKKWAKDMNRHFSKEDIYAAKKHMKKCSSSLAIREMQIKTTMRYHLTPVRMAIIKKSGNNRCWRGCGEIGTLLHCWWDCKLVQPLWKSVWRFLRDLELEIPFDPAIPLLGIYPKDYKSCCYKDTCTRMFIAALFTIAKTWNQPKCPTMIDWIKKMWHIYTMEYYAAIKNDEFISFVGTWMKLETIILSKLSQEQKTKHRIFSLIGGN</t>
  </si>
  <si>
    <t>MTGSNSHITILTLNINGLNSAIKRHRLASWIKSQDPSVCCIQETHLTCRDTHRLKIKGWRKIYQANGKQKKAGVAILVSDKTDFKPTKIKRDKEGHYIMVKGSIQQEELTILNIYAPNTGAPRFIKQVLSDLQRDLDSHTLIMGDFNTPLSTLDRSTRQKVNKDTQELNSALHQADLIDIYRTLHPKSTEYTFFSAPHHTYSKIDHIVGSKALLSKCKRTEIITNYLSDHSAIKLELRIKNLTQSRSTTWKLNNLLLNDYWVHNEMKAEIKMFFETNENKDTTYQNLWDAL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MIISIDAEKAFDKIQQPFMLKTLNKLGIDGTYFKIIRAIYDKPTANIILNGQKLEAFPLKTGTRQGCPLSPLLFNIVLEVLARAIRQEKEIKGIQLGKEEVKLSLFADDMIVYLENPIVSAQNLLKLISNFSKVSGYKINVQKSQAFLYTNNRQTESQIMGELPFTIASKRIKYLGIQLTRDVKDLFKENYKPLLKEIKEETNKWKNIPCSWVGRINIVKMAILPKVIYRFNAIPIKLPMTFFTELEKTTLKFIWNQKRACIAKSTLSQKNKAGGITLPDFKLYYKATVTKTAWYWYQNRDIDQWNRTEPSEIMPHIYNYLIFDKPEKNKQWGKDSLFNKWCWENWLAICRKLKLDPFLTPYTKINSRWIKDLNVKPKTIKTLEENLGITIQDIGVGKDFMSKTPKAMATKDKIDKWDLIKLKSFCTAKETTIRVNRQPTTWEKIFATYSSDKGLISRIYNELKQIYKKKTNNPIKKWAKDMNRHFSKEDIYAAKKHMKKCSSSLAIREMQIKTTMRYHLTPVRMAIIKKSGNNRCWRGCGEIGTLLHCWWDCKLVQPLWKSVWRFLRDLELEIPFDPAIPLLGIYPNEYKSCCYKDTCTRMFIAALFTIANTWNQPKCPTMIDWIKKMWHIYTMEYYAAIKNDEFISFVGTWMKLETIILSKLSQEQKTKHRIFSLIGGN</t>
  </si>
  <si>
    <t>MTGSNSHITILTLNINGLNSAIKRHRLASWIKSQDPSVCCIQETHLTCRDTHRLKIKGWRKIYQANGKQKKAGVAILVSDKTDFKPTKIKRDKEGHYIMVKGSIQQEELTILNIYAPNTGAPRFIKQVLSDLQRDLDSHTLIMGDFNTPLSTLDRSTRQKVNKDTQELNSALHQADLIDIYRTLHPKSTEYTFFSAPHHTYSKIDHIVGSKALLSKCKRTEIITNYLSDHSAIKLELRIKNLTQSRSTTWKLNNLLLNDYWVHNEMKAEIKMFFETNENKDTTYQNLWDAFKAVCRGKFIALNAYKRKQERSKIDTLTSQLKELEKQEQTHSKASRRQEITKIRAELKEIETQKTLQKLNESRSWFFERINKIDRPLARLIKKKREKNQIDTIKNDKGDITTDPTEIQTTIREYYKHLYTNKLENLEEMDTFLDTYTLPRLNQEEVESLNRPITGSEIVAIINSLPTKKSPGPDGFTAEFYQRYKEELVPFLLKLFQSIEKEGILPNSFYEASIILIPKPGRDTTKKENFRPISLMNIDAKILNKILANRIQQHIKKLIHHDQVGFIPGMQGWFNIRKSINVIQHINRAKDKNHMIISIDAEKAFDKIQQPFMLKTLKKLGIDGTYFKIIRAIYDKPTANIILNGQKLEAFPLKTGTRQGCPLSPLLFNTVLEVPARAIRQEKEIKGIQLGKEEVKLSLFADDMIVYLENPIVSAQNLLKLISNFSKVSGYKINVQKSQAFLYTNNRQTESQIMGELPFTIASKRIKYLGIQLTRDVKDLFKENYKPLLKEIKEDTNKWKNIPCSWVGRINIVKMAILPKVIYRFNAIPIKLPMTFFTELEKTTLKFMWNQKRARIATGILSQKNKAGGITLPDFKLYYKATVTKTAWYWYQNRDIDQWNRTEPSEIMPHIYNYLIFDKPEKNKQWGKDSLFNKWCWENWLAICRKLKLDPFLTPYTKINSRWIKDLNVKPKTIKTLEENLGITIQDIGVGKDFMSKTPKAMATKDKIDKWDLIKLKSFCTAKETTIRVNRQPTTWEKIFATYSSDKGLISRIYNELKQIYKKKTNNPIKKWAKDMNRHFSKEDIYAVKKHMKKCSASLAIREMQIKTTMRYHLTPVRMAIIKKSGNNRCWRGCGEIGTLLHCWWDCKLVQPLWKSVWRFLRDLELEIPFDPAIPLLGIYPNEYKSCCYKDTCTRMFIAALFTIAKTWNQPKCPTMIDWIKKMWHIYTMEYYAAIKNDEFISFVGTWMKLETIILSKLSQEQKTKHRIFSLIGGN</t>
  </si>
  <si>
    <t>MTGSNSHITILTLNINGLNSAIKRHRLASWIKSQDPSVCCIQETHLTCRDTHRLKIKGWRKIYQANGKQKKAGVAILVSDKTDFKPTKIKRDKEGHYIMVKGSIQQEELTILNIYAPNTGAPRFIKQVLSDLQRDLDSHTLIMGDFNTPLSTLDRSTRQKVNKDTQELNSALHQADLIDIYRTLHPKSTEYTFFSAPHHTYSKIDHRVGSKALLSKCKRTEIITNYLSDHSAIKLELRIKNLTQSHSTTWKLNNLLLNDYWVHNEMKAEIKMFFETNENNDTTYQNLWDAFKAVCRGKFIALNAYKRKQERSKIDTLTSQLKELEKQEQTHSKASRRQEITKIRAELKEIETQKTLQKINESRSWFFERINKIDRPLARLIKKKREKNQIDTIKIDKGDITTDPTEIQTTIREYYKHLYANKLENLEEMDTFLDTYTLPRLNQEEVESLNRPITGSEIVAIINSLPTKKSPGPDGFTAEFYQRYKEELVPFLLKLFQSIEKEGILPNSFYEASIILIPKLGRDTTKKENFRPISLMNIDAKILTKILANRIQQHIKKLIHHDQVGFIPGMQGWFNIRKSINVIQHINRAKDKNHMIISIDAEKAFDKIQQPFMLKTLNKLGIDGTYFKIIRAIYDKPTANIILNGQKLEAFPLKTGTRQGCPLSPLLFNIVLEVLARAIRQEKEIKGIQLGKEEVKLSLFADDMIVCLENPIVSAQNLLKLISNFSKVSGYKINVQKSQAFLYTNNRQTESQIMGELPFTIASKRIKYLGIQLTRDVKDLFKENYKPLLKEIKEDTNKWKNIPCSWVGRINIVKMAILPKVIYRFNAIPIKLPMTFFTELEKTTLKFMWNQKRARIAKSILSQKNKAGGITLPDFKLYYKATVTKTAWYWYQNRDIDQWNRTEPSEIMPHIYNYLIFDKPEKNKQWGKDSLFNKWCWENWLAICRRLKLDPFLTPYTKINSRWIKDLNVRPKTIKTLEENLGITIQDIGVGKDFMSKTPKAMATKAKIDKWDLIKLKSFCTAKETTIRVNRQPTTWEKIFATYSSDKGLISRIYNELKQIYKKKTNNPIKKWAKDMNRHFSKEDIYAAKKHMKKCSSSLAIREMQIKTTMRYHLTPVRMAIIKKSGNNRCWRGCGEIGTLLHCWWDCKLVQPLWKSVWRFLRDLELEIPFDPAIPLLGIYPNEYKSCCYKDTCTRMFIAALFTIAKTWNQLKCPTMIDWIKKMWHIYTMEYYAAIKNDEFISFVGTWMKLETIILSKLSQEQKTKHRIFSLIAGN</t>
  </si>
  <si>
    <t>MTGSNSHITILTLNINGLNSAIKRHRLASWIKSQDPSVCCIQETHLTCRDTHRLKIKGWRKIYQANGKQKKAGVAILVSDKTDFKPTKIKRDKEGHYIMVKGSIQQEELTILNIYAPNTGAPRFIKQVLSDLQRDLDSHTLIMGDFNTPLSTLDRSMRQKVNKDTQELNSALHQA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MIISIDAEKAFDKIQQPFMLKTLNKLGIDGTYFKIIRAIYDKPTANIILNGQKLEAFPLKTGTRQGCPLSPLLFNIVLEVLARAIRQEKEIKGIQLGKEEVKLSLFADDMIVYLENPIVSAQNLLKLISNFSKVSGYKINVQKSQAFLYTNNRQTESQIMGELPFTIASKRIKYLGIQLTRDVKDLFKENYKPLLKEIKEDTNKWKNIPCSWVGRINIVKMAILPKVIYRFNAIPIKLPMTFFTELEKTTLKFIWNQKRARIAKSILSQKNKAGGITLPDFKLYYKATVTKTAWYWYQNRDIDQWNRTEPSEIMPHIYNYLIFDKPEKNKQWGKDSLFNKWCWENWLAICRKLKLDPFLTPYTKINSRWIKDLNVKPKTIKTLEENLGITIQDIGVGKDFMSKTPKAMATKDKIDKWDLIKLKSFCTAKETTIRVNRQPTTWEKIFATYSSDKGLISRIYNELKQIYKKKTNNPIKKWAKDMNRHFSKEDIYAAKKHMKKCSSSLAIREMQIKTTMRYHLTPVRMAIIKKSGNSRCWRGCGEIGTLLHCWWDCKLVQPLWKSVWRFLRDLELEIPFDPAIPLLGIYPNEYKSCCYKDTCTRMFIVALFTIAKTWNQPKCPTMIDWIKKMWHIYTMEYYAAIKNDEFISFVGTWMKLETIILSKLSQEQKTKHRIFSLIGGN</t>
  </si>
  <si>
    <t>MTGSNSHITILTLNINGLNSAIKRHRLASWIKSQDPSVCCIQETHLTCRDTHRLKIKGWRKIYQANGKQKKAGVAILVSDKTDFKPTKIKRDKEGHYIMVKGSIQQEELTILNIYAPNTGAPRFIKQVLSDLQRDLDSHTLIMGDFNTPLSTLDRSTRQKVNKDTQELNSALHQA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MIISIDAEKAFDKIQQPFMLKTLNKLGIDGTYFKIIRAIYDKPTANIILNGQKLEAFPLKTGTRQGCPLSPLLFNIVLEVLARAIRQEKEIKGIQLGKEEVKLSLFADDMIVYLENPIVSAQNLLKLISNFSKVSGYKINVQKSQAFLYTNNRQTESQIMGELPFTIASKRIKYLGIQLTRDVKDLFKENYKPLLKEIKEETNKWKNIPCSWVGRINIVKMAILPKVIYRFNAIPIKLPMTFFTELEKTTLKFIWNQKRARIAKSILSQKNKAGGITLPDFKLYYKATVTKTAWYWYQNRDIDQWNRTEPSEIMPRIYNYLIFDKPEKNKQWGKDSLFNKWCWENWLAICRKLKLDPFLTPYTKINSRWIKDLNVKPKTIKTLEENLGITIQDIGVGKDFMSKTPKAMATKDKIDKWDLIKLKSFCTAKETTIRVNRQPTTWEKIFATYSSDKGLISRIYNELKQIYKKKTNNPIKKWAKDMNRHFSKEDIYAAKKHMKKCSSSLAIREMQIKTTMRYHLTPVRMAIIKKSGNNRCWRGCGEIGTLLHCWWDCKLVQPLWKSVWRFLRDLELEIPFDPAIPLLGIYPKDYKSCCYKDTCTRMFIAALFTIAKTWNQPKCPTMIDWIKKMWHIYTMEYYAAIKNDEFISFVGTWMKLETIILSKLSQEQKTKHRIFSLIGGN</t>
  </si>
  <si>
    <t>MTGSNSHITILTLNINGLNSAIKRHRLASWIKSQDPSVCCIQETHLTCRDTHRLKIKGWRKIYQANGKQKKAGVAILVSDKTDFKPTKIKRDKEGHYIMVKGSIQQEELTILNIYAHNTGAPRFIKQVLSDLQRDLDSHTLIMGDFNTPLSTLDRSTRQKVNKDTQELNSALHQADLIDIYRTLHPKSTEYTFFSAPHHTYSKIDHIVGSKALLSKCKRTEIITNYLSDHSAIKLELRIKNLTQSRSTTWKLNNLLLNDYWVHNEMKAEIKMFFETNENKDTTYQNLWDAFKAVCRGKFIALNAHKRKQERSKIDTLTSQLKELEKQEQTHSKASRRQEITKIRAELKEIETQKTLQKINESRSWFFERINKIDRPLARLIKKKREKNQIDTIKNDKGDITTDPTEIQTTIREYYKHLYANKLENLEEMDTFLDTYTLPRLNQEEVESLNRPITGSEIVAIINSLPTKKSPGPDGFTAEFYQRYKEELVPFLLKLFQSIEKEGILPNSFYEASIILIPKPGRDTTKKENFRPISLMNIDAKILNKILANQIQQHIKKLIHHDQVGFIPGMQGWFNIRKSINVIQHINRAKDKNHMIISIDAEKAFDKIQQPFMLKTLNKLGIDGTYFKIIRAIYDKPTANIILNGQKLEAFPLKTGTRQGCPLSPLLFNIVLEVLARAIRQEKEIKGIQLGKEEVKLSLFADDMIVYLENPIVSAQNLLKLISNFSKVSGYKINVQKSQAFLYTNNRQTESQIMGELPFTTASKRIKYLGIQLTRDVKDLFKENYKPLLKEIKEDTNKWKNIPCSWVGRINIVKMAILPKVIYRFNAIPIKLPMTFFTELEKTTLKFIWNQKRARIAKSILSQKNKAGGITLPDFKLYYKATVTKTAWYWYQNRDIDQWNRTEPSEIMPHIYNYLIFDKPEKNKQWGKDSLFNKWCWENWLAICRKLKLDPFLTPYTKINSRWIKDLNVRPKTIKTLEENLGITIQDIGVGKDFMSKTPKAMATKAKIDKWDLIKLKSFCTAKETTIRVNRQPTTWEKIFATYSPDKGLISRIYNELKQIYKKKTNNPIKKWAKDMNRHFSKEDIYAAKKHMKKCSSSLAIREMQIKTTMRYHLTPVRMAIIKKSGNNRCWRGCGEIGTLLHCWWDCKLVQPLWKSVWRFLRDLEVEIPFDPAIPLLGIYPKDYKSCCYKDTCTRMFIAALFTIAKTWNQPKCPTMIDWIKKMWHIYTMEYYAAIKNDEFISFVGTWMKLETIILSKLSQEQKTKHRIFSLIGGN</t>
  </si>
  <si>
    <t>MTGSNSHITILTLNINGLNSAIKRHRLASWIKSQDPSVCCIQETHLTCRDTHRLKITGWRKIYQANGKQKKAGVAILVSDKTDFKPTKIKRDKEGHYIMVKGSIQQEELTILNIYAPNTGAPRFIKQVLSDLQRDLDSHTLIMGDFNTPLSTLDRSTRQKVNKDTQELNSALHQADLIDIYRTLHPKSTEYTFFSAPHHTYSKIDHIVGSKALLSKCKRTEIITNYLSDHSAIKLEIRIKNLTQSHSTTWKLNNLLLNDYWVHNEMKAEIKMFFETNENKDTTYQNLWDAFKAVCRGKFIALNAYKRKQERSKIDSLTSQLKELEKQEQTHSKASRRQEITKIRAELKEIETQKTLQKINESRSWFFERINKIDRPLARLIKKKREKNQIDTIKNDKGDITTDPTEIQTTIREYYKHLYANKLENLEEMDTFLDTYTLPRLNQEEVESLNRPITGSEIVAIINSLPTKKSPGPDGFTAEFYQRYKEELVPFLLKLFQSIEKEGILPNSFYEASIILIPKPGRDTTKKENFRPISLMNIDAKILNKILANRIQQHIKKLIHHDQVGFIPGMQGWFNIRKSINVIQHINRAKDKNHMIISIDAEKAFDKIQQPFMLKTLNKLGIDGTYFKIIRAIYDKPTANIILNGQKLEAFPLKTGTRQGCPLSPLLFNIVLEVLARAIRQEKEIKGIQLGKEEVKLSLFADDMIVYLENPIVSAQNLLKLISNFSKVSGYKINVQKSQAFLYTNNRQTESQIMGELPFTIASKRIKYLGIQLTRDVKDLFKENYKPLLKEIKEDTNKWKNIPCSWVGRINIVKMAILPKVIYRFNAIPIKLPMTFFTELEKTTLKFIWNQKRARIAKSILSQKNKAGGITLPDFKLYYKATVTKTAWYWYQNRDIDQWNRTEPSEIMPHIYNYLIFDKPEKNKQWGKDSLFNKWCWENWLAICRKLKLDPFLTPYTKINSRWIKDLNVRPKTIKTLEENLGITIQDIGVGKDFMSKTPKAMATKAKIDKWDLIKLKSFCTAKETTIRVNRQPTTWEKIFATYSSDKGLISRIYNELKQIYKKKTNNPIKKWAKDMNRHFSKEDIYAAKKHMKKCSSSLAIREMQIKTTMRYHLTPVRMAIIKKSGNNRCWRGCGEIGTLLHCWWDCKLVQPLWKSVWRFLRDLELEIPFDPAIPLLGIYPKDYKSCCYKDTCTRMFIAALFTIAKTWNQPKCPTMIDWIKKMWHIYTMEYYAAIKNDEFISFVGTWMKLETIILSKLSQEQKTKHRIISLIGGN</t>
  </si>
  <si>
    <t>MTGSNSHITILTLNINGLNSAIKRHRLASWIKSQDPSVCCIQEIHLTCRDTHRLKIKGWRKIYQANGKQKKAGVAILVSDKTDFKPTKIKRDKEGHYIMVKGSIQQEELTILNIYAPNTGAPRFIKQVLSDLQRDLDSHTLIMGDFNTPLSTLDRSTRQKVNKDTQELNSALHQA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MIISIDVEKAFDKIQQPFMLKTLNKLGIDGTYFKIIRAIYDKPTANIILNGQKLEAFPLKTGTRQGCPLSPLLFNIVLEVLARAIRQEKEIKGIQLGKEEVKLSLFADDMIVYLENPIVSAQNLLKLISNFSKVSGYKINVQKSQAFLYTNNRQTESQIMGELPFTIASKRIKYLGIQLTRDVKDLFKENYKPLLKEIKEDTNKWKNIPCSWVGRINIVKMAILPKVIYRFNAIPIKLPMTFFTELEKTTLKFIWNQKRARIAKSILSQKNKAGGITLPDFKLYYKATVTKTAWYWYQNRDIDQWNRTEPSEIMPHIYNYLIFDKPEKNKQWGKDSLFNKWCWENWLAICRKLKLDPFLTPYTKINSRWIKDLNVKPKTIKTLEENLGITIQDIGVGKDFMSKTPKAMATKDKIDKWDLIKLKSFCTAKETTIRVNRQPTTWEKIFATYSSDKGLISRIYNELKQIYKKKTNNPIKKWAKDMNRHFSKEDIYAAKKHMKKCSSSLAIREMQIKTTMRYHLTPVRMAIIKKSGNSRCWRGCGEIGTLLHCWWDCKLVQPLWKSVWRFLRDLELEIPFDPAIPLLGIYPNEYKSCCYKDTCTRMFIAALFTIAKTWNQPKCPTMIDWIKKMWHIYTMEYYAAIKNDEFISFVGTWMKLETIILSKLSQEQKTKHRIFSLIGGN</t>
  </si>
  <si>
    <t>MTGSNSHITILTLNINGLNSAIKRHRLASWIKSQDPSVCCIQETHLTCRDTHRLKIKGWRKIYQANGKQKKAGVAILVSDKTDFKPTKIKRDKEGHYIMVKGSIQQEELTILNIYAPNTGAPRFIKQVLSDLQRDLDSHTLIMGDFNTPLSTLDRSTRQKVNKDTQELNSALHQADLIDIYRTLHPKSTEYTFFSAPHHTYSKIDHIVGSKALLSKCKRTEIITNYLSDHSAIKLELRIKNLTQSCSTTWKLNNLLLNDYWVHNEMKAEIKMFFETNENKDTTYQNLWDAFKAVCRGKFIALNAYKRKQERSKIDTLTSQLKELEKQEQTHSKASRRQEITKIRAELKEIETQKTLQKINESRSWFFERINKIDRPLARLIKKKREKNQIDTIKNDKGDITTDPTEIQTTIREYYKHLYANKLENLEEMDTFLDTYTLPRLNQEEVESLNRPITGSEIVAIINSLPTKKSPGPDGFTAEFYQRYMEELVPFLLKLFQSIEKEGILPNSFYEASIILIPKPGRDTTKKENFRPISLMNIDAKILNKILANRIQQHIKKLIHHDQVGFIPGMQGWFNIRKSINVIQHINRAKDKNHMIISIDAEKAFDKIQQPFMLKTLNKLGIDGTYFKIIRAIYDKPTANIILNGQKLEAFPLKTGTRQGCPLSPLLFNIVLEVLARAIRQEKEIKGIQLGKEEVKLSLFADDMIVYLENPIVSAQNLLKLISNFSKVSGYKINVQKSQAFLYINNRQTESQIMGELPFTIASKRIKYLGIQLTRDVKDLFKENYKPLLKEIKEETNKWKNIPCSWVGRINIVKMAILPKVIYRFNAIPIKLPMTFFTELEKTTLKFIWNQKRARIAKSILSQKNKAGGITLPDFKLYYKATVTKTAWYWYQNRDVDQWNRTEPSEIMPHIYNYLIFDKPEKNKQWGKDSLFNKWCWENWLAICRKLKLDPFLTPYTKINSRWIKDLNVKPKTIKTLEENLGITIQDIGVGKDFMSKTPKAMATKDKIDKWDLIKLKSFCTAKETTIRVNRQPTTWEKIFATYSSDKGLISRIYNELKQIYKKKTNNPIKKWAKDMNRHFSKEDIYAAKKHMKKCSSSLAIREMQIKTTMRYHLTPVRMAIIKKSGNNRCWRGCGEIGTLLHCWWDCKLVQPLWKSVWRFLRDLELEIPFDPAIPLLGIYPNEYKSCCYKDTCTRMFIAALFTIAKTWNQPKCPTMIDWIKKMWHIYTMEYYAAIKNDEFISFVGTWMKLETIILSKLSQEQKTKHRIFSLIGGN</t>
  </si>
  <si>
    <t>MTGSNSHITILTLNINGLNSAIKRHRLASWIKSQDPSVCCIQETHLTCRDTHRLKIKGWRKIYQANGKQKKAGVAILVSDKTDFKPTKIKRDKEGHYIMVKGSIQQEELTILNIYAPNTGAPRFIKQVLSDLQRDLDSHTLIMGDFNTPLSTLDRSTRQKVNKDTQELNSALHQA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MEELVPFLLKLFQSIEKEGILPNSFYEASIILIPKPGRDTTKKENFRPISLMNIDAKILNKILANRIQQHIKKLIHHDQVGFIPGMQGWFNIRKSINVIQHINRAKDKNHMIISIDAEKAFDKIQQPFMLKTLNKLGIDGTYFKIIRAIYDKPTANIILNGQKLEAFPLKTGTRQGCPLSPLLFNIVLEVLARAIRQEKEIKGIQLGKEEVKLSLFADDMIVYLENPIVSAQNLLKLISNFSKVSGYKINVQKSQAFLYTNNRQTESQIMGELPFTIASKRIKYLGIQLTRDVKDLFKENYKPLLKEIKEETNKWKNIPCSWVGRINIVKMAILPKVIYRFNAIPIKLPMTFFTELEKTTLKFIWNQKRARIAKSILSQKNKAGGITLPDFKLYYKATVTQTAWYWYQNRDIDQWNRTEPSEIMPHIYNYLIFDKPEKNKQWGKDSLFNKWCWENWLAICRKLKLDPFLTPYTKINSRWIKDLNVKPKTIKTLEENLGITIQDIGVGKDFMSKTPKAMATKDKIDKWDLIKLKSFCTAKETTIRVNRQPTTWEKIFATYSSDKGLISRIYNELKQIYKKKTNNPIKKWAKDMNRHFSKEDIYAAKKHMKKCSSSLAIREMQIKTTMRYHLTPVRMAIIKKSGNNRCWRGCGEIGTLLHCWWDCKLVQPLWKSVWRFLRDLELEIPFDPAIPLLGIYPNEYKSCCYKDTCTRMFIAALFTIAKTWNQPKCPTMIDWIKKMWHIYTMEYYAAIKNDEFISFVGTWMKLETIILSKLSQEQKTKHRIFSLIGGN</t>
  </si>
  <si>
    <t>MTGSNSHITILTLNINGLNSAIKRHRLASWIKSQDPSVCYIQETHLTCRDTHRLKIKGWRKIYQANGKQKKAGVAILVSDKTDFKPTKIKRDKEGHYIMVKGSIQQEELTILNIYAPNTGAPRFIKQVLSDLQRDLDSHTLIMGDFNTPLSTLDRSTRQKVNKDTQELNSALHQADLIDIYRTLHPKSTEYTFFSAPHHTYSKIDHIVGSKALLSKCKRTEIITNYLSDHSAIKLELRIKNLTQSRSTTWKLNNLLLNDYWVHNEMKAEIKMFFETNENKDTTYQNLWDAL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MIISIDAEKAFDKIQQPFMLKTLNKLGIDGTYFKIIRAIYDKPTANIILNGQKLEAFPLKTGTRQGCPLSPLLFNIVLEVLARAIRQEKEIKGIQLGKEEVKLSLFADDMIVYLENPIVSAQNLLKLISNFSKVSGYKINVQKSQAFLYTNNRQTESQIMGELPFTIASKRIKYLGIQLTRDVKDLFKENYKPLLKEIKEDTNKWKNIPCSWVGRINIVKMAILPKVIYRFNAIPIKLPMTFFTELEKTTLKFIWNQKRARIAKSILSQKNKAGGITLPDFKLYYKATVTKTAWYWYQNRDIDQWNRTEPSEIMPHIYNYLIFDKPEKNKQWGKDSLFNKWCWENWLAICRKLKLDPFLTPYTKINSRWIKDLNVKPKTIKTLEENLGITIQDIGVGKDFMSKTPKAMATKDKIDKWDLIKLKSFCTAKETTIRVNRQPTTWEKIFATYSSDKGLISRIYNELKQIYKKKTNNPIKKWAKDMNRHFSKEDIYAAKKHMKKCSSSLAIREMQIKTTMRYHLTPVRMAIIKKSGNNRCWRGCGEIGTLLHCWWDCKLVQPLWKSVWRFLRDLELEIPFDPAIPLLGIYPNEYKSCCYKDTCTRMFIAALFTIAKTWNQPKCPTMIDWIKKMWHIYTMEYYAAIKNDEFISFVGAWMKLETIILSKLSQEQKTKHRIFSLIGGN</t>
  </si>
  <si>
    <t>MTGSNSHITILTLNINGLNSAIKRHRLASWIKSQDPSVCCIQETHLTCRDTHRLKIKGWRKIYQANGKQKKAGVAILVSDKTDFKPTKIKRDKEGHYIMVKGSIQQEELTILNIYAPNTGAPRFIKQVLSDLQRDLDSHTLIMGDFNTPLSTLDRSTRQKVNKNTQELNSALHQADLIDIYRTLHPKSTEYTFFSAPHHI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MIISIDAEKAFDKIQQPFMLKTLNKLGIDGMYFKIIRAIYDKPTANIILNGQKLEAFPLKTGTRQGCPLSPLLFNIVLEVLARAIRQEKEIKGIQIGKEEVKLSLFADDMIVYLENPIVSAQNLLKLISNFSKVSGYKINVQKSQAFLYTNNRQTESQIMGELPFTIASKRIKYLGIQLTRDVKDLFKENYKPLLKEIKEETNKWKNIPCSWVGRINIVKMAILPKVIYRFNAIPIKLPMTFFTELEKTTLKFIWNQKRARIAKSILSQKNKAGGITLPDFKLYYKATVTKTAWYWYKNRDIDQWNRTKPSEIMPHIYNYLIFDKPEKNKQWGKDSLFNKWCWENWLAICRKLKLDPFLTPYTKINSRWIKDLNVKPKTIKTLEENLGITIQDIGVGKDFMSKTPKAMATKDKIDKWDLIKLKSFCTAKETTIRVNRQPTTWEKIFATYSSDKGLISRIYNELKQIYKKKTNNPIKKWAKDMNRHFSKEDIYAAKKHMKKCSSSLAIREMQIKTTMRYHLTPVRMAIIKKSGNNRCWRGCGEIGTLLHCWWDCKLVQPLWKSVWRFLRDLELEIPFDPAIPLLGIYPNEYKSCCYKDTCTRMFIVALFTIAKTWNQPKCPTMIDWIKKMWHIYTMEYYAAIKNDEFISFVGTWMKLETIILSKLLQEQKTKHRIFSLTGGN</t>
  </si>
  <si>
    <t>MTGSNSHITILTLNINGLNSAIKRHRLASWIKSQDPSVCCIQETHLTCRDTHRLKIKGWRKIYQANGKQQKAGVAILVSDKTDFKPTKIKRDKEGHYIMVKGSIQQEELTILNIYAPNTGAPRFIKQVLSDLQRDLDSHTLIMRDFNTPLSTLDRSTRQKVNKDTQELNSALHQADLIDIYRTLHPKSTEYTFFSAPHHTYSKIDHIVGSKALLSKCKRTEIITNYLSDHSAIKLELRIKNLTQSRSTTWKLNNLLLNDYWVHNEMKAEIKMFFETNENKDTTYQNLWDTFKAVCRGKFIALNDHNRKQERSKIDTLTSQLKELEKQEQTHSKASRRQEITKIRAELKEIETQKTLQKINESRSWFFERINKIDRPLARLIKKKREKNQIDTIKNDKGDITTDPTEIQTTIREYYKHLYANKLENLEEMGTFLDTYTLPRLNQEEVESLNSPITGSEIVAIINSLPTKKSPGPDGFTAEFYQRYKEELVPFLLKLFQSIEKEGILPNSFYEASIILIPKPGRDTTKKENFRPISLMNIDAKILNKILANRIQQHIKKLIHHDQVGFIPGMQGWFNIRKSINVIQHINRAKDKNHMIISIDAEKAFDKIQQPFMLKTLNKLGIDGTYLKIIRAIYDKPTANIILNGQKLEAFPLKTGTRQGCPLSPLLFNIVLEVLARAIRQEKEIKGIQLGKEEVKLSLFADDMIVYLENPIISAQNLLKLISNFSKVSGYKINVQKSQAFLYTNNRQTESQIMGELPFTIASKRIKYLGIQLTRDVKDLFKENYKPLLKEIKEDTNKWKNIPCSWVGRINIVKMAILPKVIYRFNAIPIKLPMTFFTELEKTTLKFIWNQKRARIAKSILSQKNKAGGITLPDFKLYYKATVTKTAWYWYQNRDIDQWNRTEPSEIMPHIYNYLIFDKPEKNKQWGKDSLFNKWCWENWLAICRKLKLDPFLTPYTKINSRWIKDLNVRPKTIKTLEENLGITIQDIGVGKDFMSKTPKAMATKTKIDKWDLIKLKSFCTAKETTIRVNRQPTTWEKIFATYSSDKGLISRIYNELKQIYKKKTNNPIKKWAKDMNRHFSKEDIYAAKKHMKKCSSSLAIREMQIKTTMRYHLTPVRMAIIKKSGNNRCWRGCGEIGTLLHCWWDCKLVQPLWKSVWRFLRDLELEIPFDPAIPLLGIYPKDYKSCCYKDTCTRMLIAALFTIAKTWNQPKCPTMIVWIKKMWHIYTMEYYAAIKNDEFISFVGTWMKLETIILSKLSQEQKTKHRIFSLIGGN</t>
  </si>
  <si>
    <t>MTGSNSHITILTLNINGLNSAIKRHRLASWIKSQDPSVCCIQETHLTCRDTHRLKIKGWRKIYQANGKQKKAGVAILVSDKTDFKPTKIKRDKEGHYIMVKGSIQQEELTILNIYAPNTGAPRFIKQVLSDLQRDLDSHTLIMGDFNTPLSTLDRSTRQKVNKDTQELNSALHQADLIDIYRTLHPKSTEYTFFSAPHHTYSKIDHIVGSKALLSKCKRTEIITNYLSDHSAIKLELRIKNLTQSRSTTWKLNNLLLNDYWVHNEMKAEIKMFFETNENKDTTYQNLWDAFKAVCRGKFIALNAYQRKQERSKIDTLTSQLKELEKQEQTHSKASRRQEITKIRAELKEIETQKTLQKINESRSWFFERINKIDRPLARLIKKKREKNQIDTIKNDKGDITTDPTEIQTTIREYYKHLYANKLENLEETDTFLDTYTLPRLNQEEVESLNRPITGSEIVAIINSLPTKKSPGPDGFTAEFYQRYKEELVPFLLKLFQSIEKEGILPNSFYEASIILIPKPGRDTTKKENFRPISLMNIDAKILNKILANRIQQHIKKLIHHDQVGFIPGMQGWFNIRKSINVIQHINRAKDKNHMIISIDAEKAFDKIQQPFMLKTLNKLGIDGTYFKIIRAIYDKPTANIILNGQKLEAFPLKTGTRQGCPLSPLLFNIVLEVLARAIRQEKEIKGIQLGKEEVKLSLFADDMIVYLENPIVSAQNLLKLISNFSKVSGYKINVQKSQAFLYTNNRQTESQIMSELPFTIASKRIKYLGIQLTRDVKDLFKENYKPLLKEIKEETNKWKNIPCSWVGRINIVKMAILPKVIYRFNAIPIKLPMTFFTELEKTTLKFIWNQKRARIAKSILSQKNKAGGITLPDFKLYYKATVTKTAWYWYQNRDIDQWNRTEPSEIMPHIYNYLIFDKPEKNKQWGKDSLFNKWCWENWLAICRKLKLDPFLTPYTKINSRWIKDLNVKPKTIKTLEENLGITIQDIGVGKDFMSKTPKAMATKDKIDKWDLIKLKSFCTAKETTIRVNRQPTTWEKIFATYSSDKGLISRIYNELKQIYKKKTNNPIKKWAKDMNRHFSKEDIYAAKKHMKKCSSSLAIREMQIKTTMRYHLTPVRMAIIKKSGNNRCWRGCGEIGTLLHCWWDCKLVQPLWKSVWRFLRDLELEIPFDPAIPLLGIYPNEYKSCCYKDTCTRMFIAALFTIAKTWNQPKCPTMIDWIKKMWHIYTMEYYAAIKNDEFISFVGTWMKLETIILSKLSQEQKTKHRIFSLIGGN</t>
  </si>
  <si>
    <t>MTGSNSHITILTLNINGLNSAIKRHRLASWIKSQDPSVCCIQETHLTCRDTHRLKIKGWRKIYQANGKQKKAGVAILVSDKTDFKPTKIKRDKEGHYIMVKGSIQQEELTILNIYAPNTGAPRFIKQVLSDLQRDLDSHTLIMGDFNTPLSTLDRSTRQNVNKDTQELNSALHQADLIDIYRTLHPKSTEYTFFSAPHHTYSKIDHIVGSKALLSKCKRTEIITNYLSDHSAIKLELRIKNLTQSRSTTWKLNNLLLNDYWVHNEMKAEIKMFFETNENKDTTYQNLWDAFKAVCRGKFIALNAHKRKQERSKIDTLTSQLKELEKQEQTHSKASRRQEITKIRAELKEIETQKTLQKINESRSWFFERINKIDRPLARLIKKKREKNQIDTIKNDKGDITTDPTEIQTTIREYYKHLYTNKLENLEEMDTFLDTYTFPRLNQEEVESLNRPITGSEIVAIINSLPTKKSPGPDGFTAEFYQRYKEELVPFLLKLFQSIEKEGILPNSFYEASIILIPKPGRDTTKKENFRPISLMNIDAKILNKILANRIQQHIKKLIHHDQVGFIPGMQGWFNIRKSINVIQHINRAKDKNHLIISIDAEKAFDKIQQPFMLKTLNKLGIDGTYFKIIRAIYDKPTANIILNGQKLEAFPLKTGTRQGCPLSPLLFNIVLEVLARAIRQEKEIKGIQLGKEEVKLSLFADDMIVYLENPIVSAQNLLKLISNFSKVSGYKINVQKSQAFLYTNNRQTESQIMGELPFTIASKRIKYLGIQLTRDVKDLFKENYKPLLKEIKEDTNKWKNIPCSWIGRMNIVKMAILPKVIYRFNAIPIKLPMTFFTELEKTTLKFIWNQKRARIAKSILRQKNKAGGITLPDFKLYYKATVTKTAWYWYQNRDIDQWNRTEPSEIMPHIYNYLIFDKPEKNKQWGKDSLLNKWCWENWLAICRKLKLDPFLTPYTKINSRWIKDLNVRPKTIKTLEENLGITIQDIGMGKDFMSKTPKAMATKAKIDKWDLIKLKSFCTAKETTIRVNRQPTTWEKIFATYSSDKGLISRIYNELKQIYKKKTNNPIKKWAKDMNRHFSKEDIYAAKKHMKKCSSSLAIREMQIKTTMRYHLTPVRMAIIKKSGNNRCWRGCGEIGTLLPCWWDCKLVQPLWKSVWRFLRDLELEIPFDPAIPLLGIYPKDYKSCCYKDTCTRMFIATLFTIAKTWNQPKCPTMIDWIKKMWHIYTMEYYAAIKNDEFISFVGTWMKLETIILSKLLQEQKTKHRIFSLIGGN</t>
  </si>
  <si>
    <t>MTGSNSHITILTLNINGLNSAIKRHRLASWIKSQDPSVCCIQETHLTCRDTHRLKIKGWRKIYQANGKQKKAGVAILVSDKTDFKPTKIKRDKEGHYIMVKGSIQQEELTILNIYAPNTGAPRFIKQVLSDLQRDLDSHTLIMGDFNTPLSTLDRSTRQKVNKDTQELNSALHQA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MEELVPFLLKLFQSIEKEGILPNSFYEASIILIPKPGRDTTKKENFRPISLMNIDAKILNKILANRIQQHIKKLIHHDQVGFIPGMQGWFNIRKSINVIQHINRAKDKNHMIISIDAEKAFDKIQQPFMLKTLNKLGIDGTYFKIIRAIYDKPTANIILNGQKLEAFPLKTGTRQGCPLSPLLFNIVLEVLARAIRQEKEIKGIQLGKEEVKLSLFADDMIVYLENPIVSAQNLLKLISNFSKVSGYKINVQKSQAFLYSNNRQTESQIMGELPFTIASKRIKYLGIQLTRDVKDLFKENYKPLLKEIKEETNKWKNIPCSWVGRINIVKMAILPKVIYRFNAIPIKLPMTFFTELEKTTLKFIWNQKRARIAKSILSQKNKAGGITLPDFKLYYKATVTKTAWYWYQNRDIDQWNRTEPSEIMPHIYNYLIFDKPEKNKQWGKDSLFNKWCWENWLAICRKLKLDPFLTPYTKINSRWIKDLNVKPKTIKTLEENLGITIQDIGVGKDFMSKTPKAMATKDKIDKWDLIKLKSFCTAKETTIRVNRQPTTWEKIFATYSSDKGLISRIYNELKQIYKKKTNNPIKKWAKDMNRHFSKEDIYAAKKHMKKCSSSLAIREMQIKTTMRYHLTPVRMAIIKKSGNNRCWRGCGEIGTLLHCWWDCKLVQPLWKSVWRFLRDLELEIPFDPAIPLLGIYPNEYKSCCYKDTCTRMFIAALFTIAKTWNQPKCPTMIDWIKKMWHIYTMEYYAAIKNDEFISFVGTWMKLETIILSKLSQEQKTKHRIFSLIGGN</t>
  </si>
  <si>
    <t>MTGSNSHITILTLNINGLNSAIKRHRLASWIKSQDPSVCCIQETHLTCRDTHRLKIKGWRKIYQANGKQKKAGVAILVSDKTDFKPTKIKRDKEGHYIMVKGSIQQEELTILNIYAPNTGAPRFIKQVLSDLQRDLDSHTLIMGDFNTPLSTLDRSTRQKVNKDTQELNSALHQADLIDIYRTLHPKSTEYTFFSAPHHTYSKIDHIVGSKALLSKCKRTEIITNYLSDHSAIKLELRIKNLTQSHSTTWKLNNLLLNDYWVHNEMKAEIKMFFETNENKDTTYQNLWDAFKAVCRGKFIALNAYKRKQERSKIDTLTSQLKELEKQEQTHSKASRRQEITKIRAELKEIETQKTLQKINESRSWFFERINKIDRPLARLIKKKREKNQIDTVKNDKGDITTDPTEIQTTIREYYKHLYANKLENLEEMDTFLDTYTLPRLNQEEVESLNRPITGSEIVAIINSLPTKKSPGPDGFTAEFYQRYMEELVPFLLKLFQSIEKEGILPNSFYEASIILIPKPGRDTTKKENFRPISLMNIDAKILNKILANRIQQHIKKLIHHDQVGFIPGMQGWFNIRKSINVIQHINRAKDKNHMIISIDAEKAFDKIQQPFMLKTLNKLGIDGTYFKIIRAIYYKPTANIILNGQKLEAFPLKTGTRQGCPLSPLLFNIVLEVLARAIRQEKEIKGIQLGKEEVKLSLFADDMIVYLENPIVSAQNLLKLISNFSKVSGYKINVQKSQAFLYTNNRQTESQIMGELPFTIASKRIKYLGIQLTRDVKDLFKENYKPLLKEIKEDTNKWKNIPCSWVGRINIVKMAILPKVIYRFNAIPIKLPMTFFTELEKTTLKFIWNQKRARIAKSILSQKNKAGGITLPDFKLYYKPTVTKTAWYWYQNRDIDQWNRTEPSEIMPHIYNYLIFDKPEKNKQWGKDSLFNKWCWENWLAICRKLKLDPFLTPYTKINSRWIKDLNVKPKTIKTLEENLGITIQDIGVGKDFMSKTPKAMATKDKIDKWDLIKLKSFCTAKETTIRVNRQPTTWEKIFATYSSDKGLISRIYNELKQIYKKKTNNPIKKWAKDMNRHFSKEDIYAAKKHMKKCSSSLAIREMQIKTTMRYHLTPVRMAIIKKSGNNRCWRGCGEIGTLLHCWWDCKLVQPLWKSVWRFLRDLELEIPFDPAIPLLGIYPNEYKSCCYKDTCTRMFIAALFTIAKTWNQPKCPTMIDWIKKMWHIYTMEYYAAIKNDEFISFVGTWMKLETIILSKLSQEQKTKHRIFSLIGGN</t>
  </si>
  <si>
    <t>MTGSNSHITILTLNINGLNSAIKRHRLASWIKSQDPSVCCIQETHLTCRDTHRLKIKGWRKIYQANGKQKKAGVAILVSDKTDFKPTKIKRDKEGHYIMVKGSIQQEELTILNIYAPNTGAPRFIKQVLSDLQRDLDSHTLIMGDFNTPLSTLDRSTRQKVNKDTQELNSALHQA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SRAKDKNHMIISIDAEKAFDKIQQPFMLKTLNKLGIDGTYFKIIRAIYDKPTANIILNGQKLEAFPLKTGTRQGCPLSPLLFNIVLEVLARAIRQEKEIKGIQLGKEEVKLSLFADDMIVYLENPIVSAQNLLKLISNFSKVSGYKINVQKSQAFLYTNNRQTESQIMGELPFTIASKRIKYLGIQLTRDVKDLFKENYKPLLKEIKEDTNKWKNIPCSWVGRINIVKMAILPKVIYRFNAIPIKLPMTFFTELEKTTLKFMWNQKRARIAKSILRQKNKAGGITLPDFKLYYKATVTKTAWYWYQNRDIDQWNRTEPSEIMPHIYNYLIFDKPEKNKQWGKDSLFNKWCWENWLAICRKLKLDPFLTPYTKINSRWIKDLNVKPKTIKTLEENLGITIQDIGVGKDFMSKTPKAMATKDKIDKWDLIKLKSFCTAKETTIRVNRQPTTWEKIFATYSSDKGLISRIYNELKQIYKKKTNNPIKKWAKDMNRHFSKEDIYAAKKHMKKCSSSLAIREMQIKTTMRYHLTPVRMAIIKKSGNNRCWRGCGEIGTLLHCWWDCKLVQPLWKSVWRFLRDLELEIPFDPAIPLLGIYPNEYKSCCYKDTCTRMFIAALFTIAKTWNQPKCPTMIDWIKKMWHIYTMEYYAAIKNDEFISFVGTWMKLETIILSKLSQEQKTKHRIFSLIGGN</t>
  </si>
  <si>
    <t>MTGSNSHITILTLNINGLNSAIKRHRLASWIKSQDPSVCCIQETHLTCRDTHRLKIKGWRKIYQANGKQKKAGVAILVSDKTDFKPTKIKRDKEGHYIMVKGSIQQEELTILNIYAPNTGAPRFIKQVLSDLQRDLDSHTLIMGDFNTPLSTLDRSTRQKVNKDTQELNSALHQADLIDIYRTLHPKSTEYTFFSAPHHTYSKIDHIVGSKALLSKCKRTEIITNSLSDHSAIKLELRIKNLTQSRSTTWKLNNLLLNDYWVHNEMKAEIKMFFETNENKDTTYQNLWDAFKAVCRGKFIALNPYKRKQERSKIDTLTSQLKELEKQEQTHSKASRRQEITKIRAELKEIETQKTLQKINESRSWFFERINKIDRPLLRLIKKKREKNQIDTIKNDKGDITTDPTEIQTTIREYYKHLYANKLENLEEMDTFLDTYTLPRLNQEEVESLNRPITGSEIVAIINSLPTKKSPGPDGFIAEFYQRYKEELVPFLLKLFQSIEKEGILPNSFYEASIILIPKPGRDTTKKENFRPISLMNIDAKILNKILANRIQQHIKKLIHHDQVGFIPGMQGWFNIRKSINVIQHINRAKDKNHMIISIDAEKAFDKIQQRFMLKTLNKLGIDGTYFKIIRAIYDKPTANIILNGQKLEAFPLKTGTRQGCPLSPLLFNIVLEVLARAIRQEKEIKGIQLGKEEVKLSLFADDMIVYLENPIVSAQNLLKLISNFSKVSGYKINVQKSQAFLYTNNRQTESQIMSELPFTIASKRIKYLGIQLTRDVKDLFKENYKPLLKEIKEDTNKWKNIPCSRVGRINIVKMAILPKVIYRFNAIPIKLPMTFFTELEKTTLKFIWNQKRARIAKSILSQKNKAGGITLPDFKLYYKATVTKTAWYWYQNRDIDQWNRTEPSEIMPHIYNYLIFDKPEKNKQWGKDSLFNKWCWENWLAICRKLKLDPFLTPYTKINSRWIKDLNVRPKTIKTLEENLGITIQDIGVGKDFMSKTPIAMATKAKIDKWDLIKLKSFCTAKETTIRVNRQPTTWEKIFATYSSDKGLISRIYNELKQIYKKKTNNPIKNWAKDMNRHFSKEDIYAAKKHMKKCSSSLAIREMQIKTTMRYHLTPVRMAIIKKSGNNRCWRGCGGIGTLLHCWWDCKLVQPLWKSVWRFLRDLELEIPFDPAIPLLGIYPKDYKSCCYKDTCTRMFIAALFTIAKTWNQPKCPTMIDWIKKMWHIYTMEYYAAIKNDEFISFVGTWMKLETIILSKLSQEQKTKHRIFSLIGGN</t>
  </si>
  <si>
    <t>MTGSNSHITILTLNINGLNSAIKRHRLASWIKSQDPPVCCIQETHFTCRDTHRLKIKGWRKIYQANGKQKKAGVSILVSDKTDFKPTKIKRDKEGHYIMVKGSIQQEELTILNIYAPNTGAPRFIKQVLSDLQRDLDSHTLIMGDFNTPLSTLDRSTRQKVNKDTQELNSALHQADLIDIYRTLHPKSTEYTFFSAPHHTYSKIDHIVGSKALLSKCKRTEIITNYLSDHSAIKLELRIKNLTQSRSTTWKLNNLLLNDYWVHNEMKAEIKMFFETNENKDTTYQNLWDAFKAVCRGKFIALNAYKRKQERSKIDTLTSQLKELEKQEQTHSKASRRQEITKIRAELKEIETQKTLQKINESRSWFFEKINKIDRPLARLIKKKREKNQIDTIKNDKGDITTDPTEIQTTIREYYKHLYANKLENLEEMDTFLDTYTLPRLNQEEVESLNRPITGSEIVAIINSLPTKKSPGPDGFTAEFYQRYKEELVPFLLKLFQSIEKEGILPNSFYEASIILIPKPGRDTTKKENFRPISLMNIDAKILNKILANRIQQHIKKLIHHDQVGFIPGMQGWFNIRKSINVIQHINRAKDKNHMIISIDAEKAFDKIQQPFMLKTLNKLGIDGTYFKIVRAIYDKPTANIILNGQKLEAFPLKTGTRQGCPLSPLLFNIVLEVLARAIRQEKEIKGIQLGKEEVKLSLFADDMIVYLENPIVSAQNLLKLISNFSKVSGYKINVQKSQAFLYTNNRQTESQIMGELPFTIASKRIKYLGIQLTRDVKDLFKENYKPLLKEIKEDTNKWKNIPCSWVGRINIVKMAILPKVIYRFNAIPIKLPMTFFTELEKTTLKFIWNQKRARIAKSILSQKNKAGGITLPDFKLYYKATVTKTAWYWYQNRDIDQWNRTEPSEIMPHIYNYLIFDKPEKNKQWGKDSLFNKWCWENWLAICRKLKLDPFLTPYTKINSRWIKDLNVKPKTIKTLEENLGITIQDIGVGKDFMSKTPKAMATKDKIDKWDLIKLKSFCTAKETTIRVNRQPTTWEKIFATYSSDKGLISRIYNELKQIYKKKTNNPIKKWAKDMNRHFSKEDIYAAKKHMKKCSSSLAIREMQIKTTMRYHLTPVRMAIIKKSGNNRCWRGCGEIGTLLHCWWDCKLGQPLWKSVWRLLRDLELEIPFDPAIPLLGIYPNEYKSCCYKDTCTRMFIAALFTIAKTWNQPKCPTMIDWIKKMWHIYTMEYYAAIKNDEFISFVGTWMKLETIILSKLSQEQKTKHRIFSLIGGN</t>
  </si>
  <si>
    <t>MTGSNSHITILTLNINGLNSAIKRHRLASWIKSQDPSVCCIQETHLTCRDTHRLKIKGWRKIYQANGKQKKAGVAILVSDKTDFKPAKIKRDKEGHYIMVKGSIQQEELTILNIYAPNTGAPRFIKQVLSDLQRDLDSHTLIMGDFNTPLSTLDRSTRQKVNKDTQELNSALHQADLIDIYRTLHPKSTKYTFFSAPHHTYSKIDHIVGSKALLSKCKRTEIITNYLSDHSAIKLELRIKNLTQSRSTTWKLNNLLLNDYWVHNEMKAEIKMFFETNENKDTTYQNLWDAFKAVCRGKFIALNAYKRKQERSKIDTLTSQLKELEKQEQTHSKASRRQEITKIRAELKEIETQKTLQKINESRSWFFERINKIDRPLARLIKKKREKNQIDTIKNDKGDITTDPTEIQTTIREYYKHLYANKLENLEEMDTFLNTYTLPRLNQEEVESLNRPITGSEIVAIINSLPTKKSPGPDGFTAEFYQRYKEELVPFLLKLFQSIEKEGILPNSFYEASIILIPKPGRDTTKKENFRPISLMNIDAKILNKILANRIQQHIKKLIHHDQVGFIPGMQGWFNIHKSINVIQHINRAKDKNHMIISIDAEKAFDKIQQPFMLKTLNKLGIDGTYFKIIRAIYDKPTANIILNGQKLEAFPLKTGTRQGCPISPLLFNIVLEVLARAIRQEKEIKGIQLGKEEVKLSLFADDMIVYLENPIVSAQNLLKLISNFSKVSGYKINVQKSQAFLYTNNRQTESQIMGELPFTIASKRIKYLGIQLTRDVKDLFKENYKPLLKEIKEDTNKWKNIPCSWVGRINIVKMAILPKVIYRFNAIPIKLPMTFFTELEKTTLKFIWNQKRARIAKSILSQKNKAGGITLPDFKLYYKATVTKTAWYWYQNRDIDQWNRTEPSEIMPHIYNYLIFDKPEKNKQWGKDSLFNKWCWENWLAICRKLKLDPFLTPYTKINSRWIKDLNVKPKTIKTLEENLGITIQDIGVGKDFMSKTPKAMATKDKIDKWDLIKLKSFCTAKETTIRVNRQPTTWEKIFATYSSDKGLISRIYNELKQIYKKKTNNPIKKWAKDMNRHFSKEDIYAAKKHMKKCSSSLAIREMQIKTTMRYHLTPVRMAIIKKSGNNRCWRGCGEIGTLLHCWWDCKLVQPLWKSVWRFLRDLELEIPFDPAIPLLGIYPNEYKSCCYKDTCTRMFIAALFTIAKTWNQPKCPTMIDWIKKMWHIYTMEYYAAIKNDEFISFVGTWMKLETIILSKLSQEQKTKHRIFSLIGGN</t>
  </si>
  <si>
    <t>MTGSNSHITILTLNINGLNSAIKRHRLASWIKSQDPSVCCIQETHLTCRDTHRLKIKGWRKIYQANGKQKKAGVAILVSDKTDFKPTKIKRDKEGHYIMVKGSIQQEELTILNIYAPNTGAPRFIKQVLSHLQRDLDSHTLIMGDFNTPLSTLDRSTRQKVNKDTQELNSALHQA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MIISIDAEKAFDKIQQPFMLKTLNKLGIDGMYFKIIRAIYDKPTANIILNGQKLEAFPLKTGTRQGCPLSPLLFNIVLEVLARAIRQEKEIKGIQLGKEEVKLSLFADDMIVYLENPIVSAQNLLKLISNFSKVSGYKINVQKSQAFLYTNNRQTESQIMGELPFTIASKRIKYLGIQLTRDVKDLFKENYKPLLKEIKEETNKWKNIPCSWVGRINIVKMAILPKVIYRFNAIPIKLPMTFFTELEKTTLKFIWNQKRARIAKSILSQKNKAGGITLPDFKLYYKATVTKTAWYWYKNRDIDQWNRTEPSEIMPHIYNYLIFDKPEKNKQWGKDSLFNKWCWENWLAICRKLKLDPFLTPYTKINSRWIKDLNVKPKTIKTLEENLGITIQDIGVGKHFMSKTPKAMATKDKIDKWDLIKLKSFCTAKETTIRVNRQPTTWEKIFATYSSDKGLISRIYNELKQIYKKKTNNPIKKWAKDMNRHFSKEDIYAAKKHMKKCSSSLAIREMQIKTTMRYHLTPVRMAIIKKSGNNRCWRGCGEIGTLLHCWWDCKLVQPLWKSVWRFLRDLELEIPFDPAIPLLGIYPNEYKSCCYKDTCTRMFIAALFTIAKTWNQPKCPTMIDWIKKMWHIYTMEYYAAIKIDEFISFVGTWMKLETIILSKLSQEQKTKHRIFSLIGGN</t>
  </si>
  <si>
    <t>MTGSNSHITILTLNINGLNSAIKRHRLASWIKSQDPSVCCIQETHLTCRDTHRLKIKGWRKIYQANGKQKKAGVAILVSDKTDFKPTKIKRDKEGHYIMVKGSIQQEELTILNIYAPNTGAPRFIKQVLSDLQRDLDSHTLIMGDFNTPLSTLDRSTRQKVNKDTQELNSALHQA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MIISIDAEKAFDKIQQLFMLKTLNKLGIDGTYFKIIRAIYDKPTANIILNGQKLEAFPLKTGTRQGCPLSPLLFNIVLEVLARAIRQEKEIKGIQLGKEEVKLSLFADDMIVYLENPIISAQNLLKLISNFSKVSGYKINVQKSQAFLYTNNRQTESQIMGELPFTIASKRIKYLGIQLTRDVKDLFKENYKPLLKEIKEDTNKWKNIPCSWVGRINIVKMAILPKVIYRFNAIPIKLPMTFFTELEKTTLKFIWNQKRARIAKSILSQKNKAGGITLPDFKLYYKATVTKTAWYWYQNRDIDQWNRTEPSEIMPHIYNYLIFDKPEKNKQWGKDSLFNKWCWENWLAICRKLKLDPFLTPYTKINSRWIKDLNVRPKTIKTLEENLGITIQDIGVGKDFMSKTPKAMATKTKIDKWDLIKLKSFCTAKETTIRVNRQPTTWEKIFATYSSDKGLISRIYNELKQIYKKKTNNPIKKWAKDMNRHFSKEDIYAAKKHMKKCSSSLAIREMQIKTTMRYHLTPVRMAIIKKSGNNRCWRGCGEIGTLLHCWWDCKLVQPLWKSVWRFLRDLELEIPFDPAIPLLGIYPKDYKSCCYKDTCTRMFIAALFTIAKTWNQPKCPTMIVWIKKMWHIYTMEYYAAIKNDEFISFVGTWMKLETIILSKLSQEQKTKHRIFSLIGGN</t>
  </si>
  <si>
    <t>MTGSNSHITILTLNINGLNSAIKRHRLASWIKSQDPSVCCIQETHLTCRDTHRLKIKGWRKIYQANGKQKKAGVAILVSDKTDFKPTKIKRDKEGHYIMVKGSIQQEELTILNIYAPNTGAPRFIKQVLSHLQRDLDSHTLIMGDFNTPLSTLDRSTRQKVNKDTQELNSALHQA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MIISIDAEKAFDKIQQPFMLKTLNKLGIDGMYFKIIRAIYDKPTANIILNGQKLEAFPLKTGTRQGCPLSPLLFNIVLEVLARAIRQEKEIKGIQLGKEEVKLSLFADDMIVYLENPIVSAQNLLKLISNFSKVSGYKINVQKSQAFLYTNNRQTESQIMGELPFTIASKRIKYLGIQLTRDVKDLFKENYKPLLKEIKEETNKWKNIPCSWVGRINIVKMAILPKVIYRFNAIPIKLPMTFFTELEKTTLKFIWNQKRARIAKSILSQKNKAGGITLPDFKLYYKATVTKTAWYWYKNRDIDQWNRTEPSEIMPHIYNYLIFDKPEKNKQWGKDSLFNKWCWENWLAICRKLKLDPFLTPYTKINSRWIKDLNVKPKTIKTLEENLGITIQDIGVGKHFMSKTPKAMATKDKIDKWDLIKLKSFCTAKETTIRVNRQPTTWEKIFATYSSDKGLISRIYNELKQIYKKKTNNPIKKWAKDMNRHFSKEDIYAAKKHMKKCSSSLAIREMQIKTTMRYHLTPVRMAIIKKSGNNRCWRGCGEIGTLLHCWWDCKLVQPLWKSVWRFLRDLELEIPFDPAIPLLGIYPNEYKSCCYKDTCTRMFIAALFTIAKTWNQPKCPTMIDWIKKMWHIYTMEYYAAIKNDEFISFVGTWMKLETIILSKLSQEQKTKHRIFSLIGGN</t>
  </si>
  <si>
    <t>MTGSNSHITILTLNINGLNSAIKRHRLASWIKSQDPSVCCIQETHLTCRDTHRLKIKGWRKIYQANGKQKKAGVAILVSDKTDLKPTKIKRDKEGHYIMVKGSIQQEELTILNIYAPNTGAPRFIKQVLSDLQRDLDSHTLIMGDFNTPLSTLDRSTRQKVNKDTQELNSALHQA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MEELVPFLLKLFQSIEKEGILPNSFYEASIILIPKPGRDTTKKENFRPISLMNIDAKILNKILANRIQQHIKKLIHHDQVGFIPGMQGWFNIRKSINVIQHINRAKDKNHMIISIDAEKAFDKIQQPFMLKTLNKLGIDGTYFKIIRAIYDKPTANIILNGQKLEAFPLKTGTRQGCPLSPLLFNIVLEVLARAIRQEKEIKGIQLGKEEVKLSLFADDMIVYLENPIVSAQNLLKLISNFSKVSGYKINVQKSQAFLYTNNRQTESQIMGELPFTIASKRIKYLGIQLTRDVKDLFKENYKPLLKEIKEETNKWKNIPCSWVGRINIVKMAILPKVIYRFNAIPIKLPMTFFTELEKTTLKFIWNQKRARIAKSILSQKNKAGGITLPDFKLYYKATVTKTAWYWYQNRHIDQWNRTEPSEIMPHIYNYLIFDKPEKNKQWGKDSLFNKWCWENWLAICRKLKLDPFLTPYTKINSRWIKDLNVKPKTIKTLEENLGITIQDIGVGKDFTSKTPKAMATKDKIDKWDLIKLKSFCTAKETTIRVNRQPIKWEKIFTTYSSDKGLISRIYNELKQIYKKKTNNPIKKWAKDMNRHFSKEDIYAAKKHMKKCSSSLAIREMQIKTTVRYHLTPVRMAIIKKSGNNRCWRGCGEIGTLLHCWWDCKLVQPLWKSVWRFLRDLELEIPFDPAIPLLGIYPNEYKSCCYKDTCTRMFIAALFTIAKTWNQPKCPTMIDWIKKMWHIYTMEYYAAIKNDEFISFVGTWMKLETIILSKLSQEQKTKHRIFSLIGGN</t>
  </si>
  <si>
    <t>MTGSNSHITILTLNINGLNSAIKRHRLASWIKSQDPSVCCIQETHLTCRDTHRLKIKGWRKIYQANGKQKKAGVAILVSDKTDFKPTKIKRDKEGHYIMVKGSIQQEELTILHIYAPNTGAPRFIKQVLSDLQRDLDSHTLIMGDFNTPLSTLDRSTRQKVNKDTQELNSALHQADLIDIYRTLHPKSTEYTFFSAPHHTYSKIDHIVGSKALLSKCKRTEIITNYLSDHSAIKLERRIKNLTQSRSTTWKLNNLLLNDYWVHNEMKAEIKMFFETNENKDITYQNLWDAFKAVCRGKFIALNAYKRKQERSKIDTLTSQLKELEKQEQTHSKASRRQEITKIRAELKEIETQKTLQKINESRSWFFEKINKIDRPLARLIKKKREKNQIDTIKNDKGDITTNPTEIQTTIREYYKHLYANKLENLEEMDTFLDTYTLPRLNQEEVESLNRPITGSEIVAIINSLPTEKSPGPDGFTAEFYQRYKEELVPFLLKLFQSIEKEGVLPNSFYEASIILIPKPGRDTTKKENFRPISLMNIDAKILNKILANRIQQHIKKLFHHEQVGFIPGMQGWFNIHKSINVIQHINRAKDKNHMIISIDAEKAFDKIQQPFMLKTLNKLGIDGTYFKIIRAIYDKPTANIILNGQKLEAFPLKTGTRQGCPLSPLLFNIVLEVLARAIRQEKEIKGIQLGKEEVKLSLFADDMIVYLENPIVSAQNLLKLISNFSKVSGYKINVQKSQAFLYTNNRQTESQIMGELPFTIASKRIKYLGIQLTRDVKDLFKENYKPPLKEIKEDTNKWKNIPCSWVGRINIVKMAILPKVIYRFNAIPIKLPMTFFTELEKTTLKFIWNQKRARIAKSILSQKNKAGGITLPDFKLYYKATVTKTAWYWYQNRDIDQWNRTEPSEIMPHIYNYLIFDKPEKNKQWGKDSLFNKWCWENWLAICRKLKLDPFLTPYTKINSRWIKDLNVRPKTIKTLEENLGITIQDIGMGKDFMSKTPKAMATKAKIDKWDLIQLKSFCTAKETTIRVNRQPTTWEKIFATYSSDKGLISRIYNELQQIYKKKTNNPIKKWAKDMNRHFSKEDIYAAKKHMKKCSSSLAIREMQIKTTMRYHLTPVRMAIIKKSGNNRCWRGCGEIGTLLHCWWDCKLVQPLWKSVWRFLRDLELEIPFDPAIPLLGIYPKGYKSCCYKDTCTRMFIAALFTIAKTWNQPKCPTMIDWIKKMWHIYTMEYYAAIKNDEFISFVGTWMKLETIILSKLSQEQKTKHRIFSLIGGN</t>
  </si>
  <si>
    <t>MTGSNSHITILTLNINGLNSAIKRHRLASWIKSQDPSVCCIQETHLTCRDTHRLKIKGWRKIYQANGKQKKAGVAILVSDKTDFKPTKIKRDKEGHYIMVKGSIQQEELTILNIYAPNTGAPRFIKQVLSDLQRDLDSHTLIMGDFNTPLSTLDRSTRQKVNKDTQELNSALYQADLIDIYRTLHPKSTEYA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MIISIDAEKAFDKIQQPFMLKTLNKLGIDGTYFKIIRAIYDKPTANIILNGQKLEAFPLKTGTRQGCPLSPLLFNIVLEVLARAIRQEKEIKGIQLGKEEVKLSLFADDMIVYLENPIVSAQNLLKLISNFSKVSGYKINVQKSQAFLYTNNRQTESQIMGELPFTIASKRIKYLGIQLTRDVKDLFKENYKPLLKEIKEDTNNWKNIPCSWVGRINIVKMAILPKVIYRFNAIPIKLPMTFFTELEKTTLKFIWNQKRARIAKSILSQKNKAGGITLPDFKLYYKATVTKTAWYWYQNRDIDQWNRTEPSEIMPHIYNYLIFDKPGKNKQWGKDSLFNKWCWENWLAICRKLKLDPFLTPYTKINSRWIKDLNVKPKTIKTLEENLGITIQDIGVGKYFMSKTPKAMATKDKIDKWDLIKLKSFCTAKETTIRVNRQPTKWEKIFATYSSDKGLISRIYNELKQIYKKKTNNPIKKWAKDTNRHFSKEDIYAAKKHMKKCSSSLAIREMQIKTTMRYHLTPVRMAIIKKSGNNRCWRGCGEIGTLLHCWWDCKLVQPLWKSVWRFLRDLELEIPFDPAIPLLGIYPNEYKSCCYKDTCTRMFIAALFTIAKTWNQPKCPTMIDWIKKMWHIYTMEYYAAIKNDEFISFVGTWMKLETIILSKLSQEQKTKHRIFSLIGGN</t>
  </si>
  <si>
    <t>MTGSNSHITILTLNINGLNSAIKRHRLASWIKSQDPSVCCIQETHLTCRDTHRLKIKGWRKIYQANGKQKKAGVAILVSDKTDFKPTKIKRDKEGHYIMVKGSIQQEELTILNIYAPNTGAPRFIKQVLSDLQRDLDSHTLIMGDFNTPLSTLDRSTRQKVNKDTQELNSALHQA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KFYQRYKEELVPFLLKLFQSIEKEGILPNSFYEASIILIPKPGRDTTKKENFRPISLMNIDAKILNKILANRIQQHIKKLIHHDQVGFISGMQGWFNIRKSINVIQHINRAKDKNHMIISIDAEKAFDKIQQPFMLKTLNKLGIDGTYFKIIRAIYDKPTANIILNRQKLEAFPLKTGTRQGCPLSPLLFNIVLEVLARAIRQEKEIKGIQLGKEEVKLSLFADDMIVYLENPIVSAQNLLKLISNFSKVSGYKINVQKSQAFLYTNNRQTESQIMGELPFTIASKRIKYLGIQLTRDVKDLFKENYKPLLKEIKEETNKWKNIPCSWVGRISIVKMAILPKVIYRFNAIPIKLPMPFFTELEKTTLKFIWNQKRARIAKSILSQKNKAGGITLPDFKLYYKATVTKTAWYWYQNRDIDQWNRTEPSEIMPHIYNYLIFDKPEKNKQWGKDSLFNKWCWENWLAICRKLKLDPFLTPYTKINSRWIKDLNVKPKTIKTLEENLGITIQDIGVGKDFMSKTPKAMATKDKIDKWDLIKLKSFCTAKETTIRVNRQPTTWEKIFATYSSDKGLISRIYNELKQIYKKKTNNPIKKWAKDMNRHFSKEDIYAAKKHMKKCSSSLAIREMQIKTTMRYHLTPVRMAIIKKSGNNRCWRGCGEIGTLLHCWWDCKLVQPLWKSVWRFLRDLELEIPFDPAIPLLGIYPNEYKSCCYKDTCTRMFIAALFTIAKTWNQPKCPTMIDWIRKMWHIYTMEYYAAIKNDEFISFVGTWMKLETIILSKLSQEQKTKHRIFSLIGGN</t>
  </si>
  <si>
    <t>MTGSNSHITILTLNINGLNSAIKRHRLASWIKSQDPSVCCIQETHLTCRDTHRLKIKGWRKIYQANGKQKKAGVAILVSDKTDFKPTKIKRDKEGHYIMVKGSIQQEELTILNIYAPNTGAPRFIKQVLSDLQRDLDSHTLIMGDFNTPLSTLDRSTRQKVNKDTQELNSALHQADLIDIYRTLHPKSTEYTFFSAPHHTYSKIDHILGSKALLSKCKRTEIITNYLSDHSAIKLELRIKNLTQSRSTTWKLNNLLLNDYWVHNEMKAEIKMFFETNENKDTTYQNLWDAFKAVCRGKFIALNAYKRKQERSKIDTLTSQLKELEKQEQTHSKASRRQEITKIRAELKEIETQKTLQKINESRSWFFERINKIDRPLARLIKKKREKNQIDTIKNDKGDITTDPTEIQTTIREYYKHLYANKLENLEEMDTFLDTYTLPRLNQEEVESLNRPITGSEIVAIINSLPTKKSPGPDGFTAEFYQRYMEELVPFLLKLFQSIEKEGILPNSFYEASIILMPKPGRDTTKKENFRPISLMNIDAKILNKILANRIQQHIKKLIHHDQVGFIPGMQGWFNIRKSINVIQHINRAKDKNHMIISIDAEKAFDKIQQPFMLKTLNKLGIDGTYFKIIRAIYDKPTANIILNGQKLEAFPLKTGTRQGCPLSPLLFNIVLEVLDRAIRQEKEIKGIQLGKEEVKLSLFADDMIVYLENPIVSAQNLLKLISNFSKVSGYKINVQKSQAFLYTNNRQTESQIMGELPFTIASKRIKYLGIQLTRDVKDLFKENYKPLLKEIKEETNKWKNIPCSWVGRINIVKMAILPKVIYRFNAIPIKLPMTFFTELEKTTLKFIWNQKRTRIAKSILSQKNKAGGITLPDFKLYYKATVTKTAWYWYQNRDIDQWNRTEPSEIMPHIYNYLIFDKPEKNKQWGKDSLFNKWCWENWLAICRKLKLDPFLTPYTKINSRWIKDLNVKPKTIKTLEENLGITIQDIGMGKDFMSKTPKAMATKAKIDKWDLIKLKSFCTAKETTIRVNRQPTTWEKIFATYSSDKGLISRIYNELKQIYKKKTNNPIKKWAKDMNRHFSKEDIYAAKKHMKKCSSSLAIREMQIKTTMRYHLTPVRMAIIKKSGNNRCWRGCGEIGTLLHCWWDCKLVQPLWKSVWRFLRDLELEIPFDPAIPLLDIYPNEYKSCCYKDTCTRMFIAALFTIAKTWNQPKCPTMIDWIKKMWHIYTMEYYAAIKNDEFISFVGTWMKLETIILSKLSQEQKTKHRIFSLIGGN</t>
  </si>
  <si>
    <t>MTGSNSHITILTLNINGLNSAIKRHRLASWIKSQDPSVCCIQEIHLTCRDTHRLKIKGWRKIYQANGKQKKAGVAILVSDKTDFKPTKIKRDKEGHYIMVKGSIQQEELTILNIYAPNTGAPRFIKQVLSDLQRDLDSHTLIMGDFNTPLSTLDRSTRQKVNKDTQELNSALHQADLIDIYRTLHPKSTEYTFFSAPHHTYSKIDHIVGSKALLSKCKRTEIITNYLSDHSAIKLELRIKNLTQSRSTTWKLNNLLLNDYWVHNEMKAEIKMFFETNENKDTTYQNLWDAFKAVCRGKFIALNAYKRKQERSKIDTLTSQLKELEKQEQTHSKASRRQEITKIRAELKEIETQKTLQKINESRSWFFERINKIDRPLARLIKKKREKNQIDTIKNDKGDITTDPTEIQTTIREYYKHLYANKLENLEEMDTFLDTYTLPRLNREEVESLNRPITGSEIVAIINSLPTKKSPGPDGFTAEFYQRYMEELVPFLLKLFQSIEKEGILPISFYEASIILIPKPGRDTTKKENFRPISLMNIDAKILNKILANRIQQHIKKLIHHDQVGFIPGMQGWFNIRKSINVIQHINRAKDKNHMIISIDAEKAFDKIQQPFMLKTLNKLGIDGTYFKIIRAIYDKPTANIILNGQKLEAFPLKTGTRQGCPLSPLLFNIVLEVLARAIRQEKEIKGIQLGKEEVKLSLFADDMIVYLENPIVSAQNLLKLISNFSKVSGYKINVQKSQAFLYTNNRQTESQIMGELPFTIASKRIKYLGIQLTRDVKHLFKENYKPLLKEIKEDTNKWKNIPCSWVGRINIVKMAILPKVIYRFNAIPIKLPMTFFTELEKTTLKFIWNQKRARIAKSILSQKNKAGGITLPDFKLYYKATVTKTAWYWYQNRDIDQWNRTEPSEIMPHIYNYLIFDKPEKNKQWGKDSLFNKRCWENWLAICRKLKLDPFLTPYTKINSRWIKDLNVKPKTIKTLEENLGITIQDIGVGKDFMSKTPKAMATKAKIDKWDLIKLKSFCTAKETTIRVNRQPTTWEKIFATYSSDKGLISRIYNELKQIYKKKTNNPIKKWAKDMNRHFSKEDIYAAKKHMKKCSSSLAIREMQIKTTMRYHLTPVRMAIIKKSGNNRCWRGCGEIGTLLHCWWDCKLVQPLWKSVWRFLRDLELEIPFDPAIPLLGIYPNEYKSCCYKDTCTRMFIAALFTIAKTWNQPKCPTMIDWIKKMWHIYTMEYYAAIKNDEFISFVGTWMKLETIILSKLSQEQKTKHRIFSLIGGN</t>
  </si>
  <si>
    <t>MTGSNSHITILTLNINGLNSAIKRHRLASWIKSQDPSVCCIQETHLTCRDTHRLKIKGWRKIYQANGKQKKAGVAILVSDKTDFKPTKIKRDKEGHYIMVKGSIQQEELTILNIYAPNTGAPRFIKQVLSDLQRDLDSHTLIMGDFNTPLSILDRSTRQKVNKDTQELNSALHQADLIDIYRTLHPKSTEYTFFSAPHHTYSKIDHIVGSKALLSKCKRTEIITNYLSDHSAIKLELRIKNLTQSRSTTWKLNNLLLNDYWVHNEMKAEIKMFFETNENKDTTYQNLWDAFKAVCRGKFIALNAYKRKQERSKIDTLTSQLKELEKQEQTHSKASRRQEITKIRAELKEIETQKTLQKINESRSWFFERINKIDRPLARLIKKKREKNQIDAIKNDKGDITTDPTEIQTTIREYYKHLYANKLENLEEMDTFLDTYTLPRLNQEEVESLNRPITGSEIVAIINSLPTKKSPGPDGFTAEFYQRYKEELVPFLLKLFQSIEKEGILPNSFYEASIILIPKLGRDTTKKENFRPISLMNIDAKILNKILANRIQQHIKKLIHHEQVGFIPGMQGWFNIRKSINVIQHINRAKDKNHMIISIDAEKAFDKIQQPFMLKTLNKLGIDGTYFKIIRAIYDKPTANIILNGQKLEAFPLKTGTRQGCPLSPLLFNIVLEVLARAIRQEKEIKGIQLGKEEVKLSLFADDMIVYLENPIISAQNLLKLISNFSKVSGYKINVQKSQAFLYTNNRQTESQIMGELPFTIASKRIKYLGIQLTRDVKDLFKENYKPLLKEIKEDTNKWKNIPCSWVGRINIVKMAILPKVIYRFNAIPIKLPMTFFTELEKTTLKFIWNQKRARIAKSILSQKNKAGGITLPDFKLYYKATVTKTAWYWYQNRDIDQWNRTEPSEIMPHIYNYLIFDKPEKNKQWGKDSLFNKWCWENWLAICRKLKLDLFLTPYTKINSRWIKDLNVKPKTIKTLEENLGITIQDIGVGKDFMSKTPKAMATKAKIDKWDLIKLKSFCTAKETTIRVNRQPTKWEKIFATYSSDKGLISRIYNELKQIYKKKTNNPIKKWAKDMNRHFSKEDIYAAKKHMKKCSSSLAIREMQIKTTMRYHLTPVRMAIIKKSGNNRCWRGCGEIGTLLHCWWDCKLVQPLWKSVWRFLRDLELEIPFDPAIPLLGIYPKDYKSCCYKDTCTRMFIAALFTIAKTWNQPKCPTMIDWIKKMWHIYTMEYYAAIKNDEFISFVGTWMKLETIILSKLSQEQKTKHRMFSLIGGN</t>
  </si>
  <si>
    <t>MTGSNSHITILTLNINGLNSAIKRHRLASWIKSQDPSVCCIQETHLTCRDTHRLKIKGWRKIYQANGKQKKAGVAILVSDKTDFKPTKIKRDKEGHYIMVKGSIQQEELTILNIYAPNTGAPRFIKQVLSDLQRDLDSHTLIMGDFNTPLSTLDRSTRQKVNKDTQELNSALHQADLIDIYRTLHPKSTEYTFFSAPHHTYSKIDHIVGSKALLSKCKRTEIITNYLSDHSAIKLELRIKNLTQSRSTTWKLNNLLLNDYWVHNEMKAEIKMFFETNENKDTTYQNLWDAFKAVCRGKFIALNAYKRKQERSKIDTLTSQLKELEKQEQTHSKASRKQEITKIRAELKEIETQKTLQKINESRSWFFERINKIDRPLARLIKKKREKNQIDTIKNDKGDITTDPTEIQTTIREYYKHLYANKLENLEEMDKFLDTYTLPRLNQEEVESLNRPITGSEIVAIINSLPTKKSPGPDGFTAEFYQRYKEELVPFLLKLFQSIEKEGILPNSFYEASIILIPKPGRDTTKKENFRPISLMNIDAKILNKILANRIQQHIKKLIHHDQVGFIPGMQGWFNIRKSINVIQHINRAKDKNHMIISIDAEKAFDKIQQPFMLKTLNKLGIDGTYFKIIRAIYDKPTANIILNGQKLEAFPLKTGTRQGCPLSPLLFNIVLEVLARAIRQEKEIKGIQLGKEEVKLSLFADDMIVYLENPIVSAQNLLKLISNFSKVSGYKINVQKSQAFLYTNNRQTESQIMGELPFTIASKRIKYLGIQLTRDVKDLFKENYKPLLKEIKEETNKWKNIPCSWVGRINIVKMAILPKVIYRFNAIPIKLPMTFFTELEKTTLKFIWNQKRARIAKSILSQKNKAGGITLPDFKLYYKATVTKTAWYWYQNRDIDQWNRTEPSEIMPHIYNYLIFDKPEKNKQWGKDSLFNKWCWENWLAICRKLKLDPFLTPYTKINSRWIKDLNVRPKTIKTLEENLGITIQDIGVGKDFMSKTPKAMATKDKIDKWDLIKLKSFCTAKETTIRVNRQPTTWEKIFATYSSDKGLISRIYNELKQIYKKKTNNPIKKWAKDMNRHFSKEDIYAAKKHMKKCSSSLAIREMQIKTTMRYHLTPVRMAIIKKSGNNRCRRGCGEIGTLLHCWWDCKLLQPLWKSVWRFLRDLELEIPFDPAIPLLGIYPNEYKSCCYKDTCTRMFIAALFTIAKTWNQPKCPTMIDWIKKMWHIYTMEYYAAIKNDEFISFVGTWMKLETIILSKLSQEQKTKHRIFSLIGGN</t>
  </si>
  <si>
    <t>MTGSNSHITILTLNINGLNSAIKRHRLASWIKSQDPSVCCIQETHLMCRDTHRLKIKGWRKIYQANGKQKKAGVAILVSDKTDFKPTKIKRDKEGHYIMVKGSIQQEELTILNIYAPNTGAPRFIKQDLSDLQRDLDSHTLIMGDFNTPLSTLDRSTRQKVNKDTQELNSALHQADLIDIYRTLHPKSTEYTFFSAPHHTYSKIDHILGSKALLSKCKRTEIITNYLSDHSAIKLELRIKNLTQSRSTTWKLNNLLLNDYWVHNEMKAEIKMFFETNKNKDTTYQNLWDTFKAVCRGKFTALNAYKRKQERSKIDTLTSQLKELEKQEQTHSKASRRQEITKIRAELKEIETQKTLQKINESRSWFFERINKIDRPLARLIKKKREKNQIDTIKNDKGDITTDPTEIQTTIREYYKHLYANKLENLEEMDKFLHTYTLPRVNQEEVESLNRPITGSEIVAIINSLPTKKSPGPDGFTAEFYQRYKEELVPFLLKLFQSIEKEGILPNSFYEASIILIPKPGRDTTKKENFRPISLMNIDAKILNKILANQIQQHIKKLIHHDQVGFIPGMQGWFNMCKSINVIQHINRAKDKNHMIISIDAEKALDKIQQPFVLKTLNKLGIDGTYFKIMRAIYDKPTANIILNGQKLEAFPLKTGTRQGCPLSPLLFNIVLEVLARAIRQEKEIKGIQLGKEEVKLSLFADDMIVYLENPIVSAQNLLKLISNFSKVSGYKINVQKSQAFLYTNNRQTESQIMGELPFTIASKRIKYLGIQLTRDVKDLFKENYKPLLKEIKEDTNKWKNIPCSWVGRINIVKMAILPKVIYRFNAIPINLPMTFFTELEKTTLKFIWNQKRARIAKSILSQKNKAGGITLPDFKLYYKATVTKTVWYWYQNRDIDQGNRTEPSEIMPHIYNYMIFDKPEKNKQWGKDSLFNKWCWENWLAICRKLKLDPFLTPYTKINSRWIKDLNVRPKTIKTLEENLGITIQDIGVGKDFMSKTPKAMATKAKIDKWDLIKLKSCCTAKETTIRVNRQPTTWEKIFATYSSDKGLISRIYNELKQIYKKKTNNPIKKWAKDMNRHFSKEDIYAAKKHMKKCSSSLAIREMQIKTTMRYHHTPVRMAIIKKSGNNRCWRRCGEIGTLLHCWWDCKLVQPLWKSVWRFLRDLELEIPFDPAIPLLGIYPKDYKSCCYKDTCTRMFIAALFTIAKTWKQPKCPTMIDWIKKMWHIYTMEYYAAIKNDEFISFVGTWMKLETIILSKLSQEQKTKHRIFSLIGGN</t>
  </si>
  <si>
    <t>MTGSNSHITILTLNINGLNSAIKRHRLANWIKSQDPSVCCIQETHLTCRDTHRLKIKGWRKIYQANGKQKKAGVAILVSDKTDFKPTKIKRDKEGHYIMVKGSIQQEELTILNIYAPNTGAPRFIKQVLSDLQRDLDSHTLIMGDFNTPLSTLDRSTRQKVNKDTQELNSALHQADLIDIYRTLHPKSTEYTFFSAPHHTYSKIDHIVGSKALLSKCKRTEIITNYLSDHSAIKLELRIKNLTQSRSTTWKLNNLLLNDCWVHNEMKAEIKMFFETNENKDTTYQNLWDAFKAVCRGKFIALNAYKRKQERSKIDTLTSQLKELEKQEQTHSKAIRRQEITKIRAELKEIETQKTLQKINESRSWFFERINKIDRPLARLIKKKREKNQIDTIKNDKGDITTDPSEIQTTIREYYKHLYANKLENLEEMDTFLDTYTLPRLNQEEVESLNRPITGSEIVAIINSLPTKKSPGPDGFTAEFYQRYKEELVPFLLKLFQSIEKEGILPNSFYEASIILIPKPGRDTTKKENFRPISLMNIDAKILNKILANRIQQPIKKLIHHDQVGFIPGMQGWFNIRKSINVIQHINRAKDKNHMIISIDAEKAFDKIQQPFMLKTLNKLGIDGTYFKIIRAIYDKPTANIILNGQKLEAFPLKTGTRQGCPLSPLLFNIVLEVLARAIRQEKEIKGIQLGKEEVKLSLFADDMIVYLENPIVSAQNLLKLISNFRKVSGYKINVQKSQAFLYTNNRQTESQIMGELPFTIASKRIKYLGIQLTRDVKDLFKENYKPLLKEIKEDTNKWKNIPCSWVGRINIMKMAILPKVIYRFNAIPIKLPMTFFTELEKTTLKFIWNQKRARIAKSILSQKNKAGGITLPDFKLYYKATVTKTAWYWYQNRDTDQWNRTEPSEIMPHIYNYLIFDKPEKNKQWGKDSLFNKWCWENWLAICRKLKLDPFLTPYTKINSRWIKDLNVRPKTIKTLEENRGITIQDIGVGKDFMSKTPKAMATKAKIDKWDLIKLKSFCTAKETTIRVNRQPTTWEKIFATYSSDKGLISRIYNELKQIYKKKTNNPIKKWAKDMNRHFSKEDIYAAKKHMKKCSSSLAIREMQIKTTMRYHLTPVRMAIIKKSGNNRCWRGCGEIGTLLHCWWDCKLVQPLWKSVWRFLRDLELEIPFDPAIPLLGIYPKDYKSCCYKDTCTRMFIEALFTIAKTWNQPKCPTMIDWIKKMWHIYTMEYYAAIKNDEFISFVGTWMKLETIILSKLSQEQKTKHRIFSLIGGN</t>
  </si>
  <si>
    <t>MTGSNSHITILTLNINGLNSAIKRHRLASWIKSQDPSVCCIQETHLTCRDTHRLKIKGWRKIYQANGKQKKAGVAILVSDKTDFKPTKIKRDKEGHYIMVKGSIQQEELTILNIYAPNTGAPRFIKQVLSDLQRDLDSHTLIMGDFNTPLSTLDRSTRQKVNKDTQELNSALHQA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MEELVPFLLKLFQSIEKEGILPNSFYEASIILIPKPGRDTTKKENFRPISLMNIDAKILNKILANRIQQHIKKLIHHDQVGFIPGMQGWFNIRKSINVIQHINRANDKNHMIISIDAEKAFDKIQQPFMLKTLNKLGIDGTYFKIIRAIYDKPTANIILNGQKLEAFPLKTGTRQGCPLSPLLFNIVLEVLARAIRQEKEIKGIQLGKEEVKLSLFADDMIVYLENPIVSAQNLLKLISNFSKVSGYKINVQKSQAFLYTNNRQTESQIMGELPFVIASKRIKYLGIQLTRDVKDLFKENYKPLLKEIKEDTNKWKNIPCSWVGRINIVKMAILPKVIYRFNAIPIKLPMTFFTELEKTTLKFIWNQKRARIAKSILSQKNKAGGITLPDFKLYYKATVTKTAWYWYQNRDIDQWNRTEPSEIMPHIYNYLIFDKPEKNKQWGKDSLFNKWCWENWLAICRKLKLDPFLTPYTKINSRWIKDLNVKPKTIKTLEENLGITIQDIGVGKDFMSKTPKAMATKDKIDKWDLIKLKSFCTAKETTIRVNRQPTTWEKIFATYSSDKGLISRIYNELKQIYKKKTNNPIKKWAKDMNRHFSKEDIYAAKKHMKKCSSSLAIREMQIKTTMRYHLTPVRMAIIKKSGNNRCWRGCGEIGTLLHCWWDCKLVQPLWKSVWRFLRDLELEIPFDPAIPLLGIYPNEYKSCCYKDTCTRMFIAALFTIAKTWNQPKCPTMIDWIKKMWHIYTMEYYAAIKNDEFISFVGTWMKLETIILSKLSQEQKTKHRIFSLIGGN</t>
  </si>
  <si>
    <t>MTGSNSHITILTLNINGLNSAIKRHRLASWIKSQDPSVCCIQETHLTCRDTHRLKIKGWRKIYQANGKQKKAGVAILVSDKTDFKPTKIKRDKEGHYIMIKGSIQQEELTILNIYAPNTGAPRFIKQVLSDLQRDLDSHILIMGDFNTPLSTLDRSTRQKVNKDTQELNSDLHQA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CKSINVIQHINRAKDKNHMIISIDAEKAFDKIQQPFMLKTLNKLGIDGTYFKIIRAIYDKPTANIILNGQKLEAFPLKTGTRQGCPLSPLLFNIVLEVLARAIRQEKEIKGIQLGKEEVKLSLFADDMTVYLENPIVSAQNLLKLISNFSKVSGYKINVQKSQAFLYTNNRQTESQIMGELPFTIASKRIKYLGIQLTRDVKDLFKENYKPLLKEIKEDTNKWKNIPCSWVGRINIVKMAILPKVIYRFNAIPIKLPMTFFTELEKTTLKFIRNQKRARIATSILSQKNKAGGITLPDFKLYYKATVTKTVWYWYQNRDIDQWNRTEPSEIMPHIYNYLIFDKPEKNKQWGKDSLFNKWCWENWLAICRKLKLDPFLTPYTKINSRWIKDLYVRPKTIKTLEENLGITIQDIGVGKDFMSKTPKAMATKAKIDKWDLIKLKSFCTAKETTIRVNRQPTTWEKIFATYSSDKGLISRIYNELKQIYKKKTNNPIKKWAKDVNRHFSKEDIYAAKKHMKKCSSSLAIREMQIKTTMRYHLTLVSMAIIKKSGNNRCWRGCGEIGTLLHCWWDCQLVQPLWKSVWRFLRDLELEIPFDPAIPLLGIYPKDYKSCCYKDTCTRMFIAALFTIAKTWNQPKCPTMIDWIKKMWHIYTMEYYAAIKNDEFISFVGTWMKLETIILSKLSQEQKTKHRIFSLIGGN</t>
  </si>
  <si>
    <t>MTGSNSHITILTLNINGLNSAIKRHRLASWIKSQDPSVSCIQETHLTCRDTHRLKIKGWRKIYQANGKQKKAGVAILVSDKTDFKPTKIKRDKEGHYIMVKGSIQQEELTILNIYAPNTGAPRFIKQVLSDLQRDLDSHTLIMGDFNTPLSTLDRSTRQKVNKDTQELNSALHQA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VHHDQVGFIPGMQGWFNIRKSINVIQHINRAKDKNHMIISIDAEKAFDKIQQPFMLKTLNKLGIDGTYFKIIRAIYDKPTANIILNGQKLEAFPLKTGTRQGCPLSPLLFNIVLEVLARAIRQEKEIKGIQLGKEEVKLSLFADDMIVYLENPIVSAQNLLKLISNFSKVSGYKINVQKSQAFLYTNNRQTESQIMGELPFTIASKRIKYLGIQLTRDVKDLFKENYKPLLKEIKEDTNKWKNIPCSWVGRINIVKMAILPKVIYRFNAIPIKLPMTFFTELEKTTLKFIWNQKRARIAKSILSQKNKAGGITLPDFKLYYKATVTKTAWYWYQNRDIDQWNRTEPSEIMPHIYNYLIFDKPEKNKQWGKDSLFNKWCWENWLAICRKLKLDAFLTPYTKINSRWIKDLNVKPKTIKTLEENLGITIQDIGVGKDFMSKTPKAMATKDKIDKWDLIKLKSFCTAKETTIRVNRQPTTWEKIFATYSSDKGLISRIYNELKQIYKKKTNNPIKKWAKDMNRHFSKEDIYAAKKHMKKCSSSLAIREMQIKTTMRYHLTPVRMAIIKKSGNRCWRGCGEIGTLLHCWWDCKLVHPLWKSVWRFLRDLELEIPFDPAIPLLGIYPNEYKSCCYKDTCTRMFIAALFTIAKTWNQPKCPTMIDWIKKMWHIYTMEYYAAIKNDEFISFVGTWMKMETIILSKLSQEQKTKHRIFSLIGGN</t>
  </si>
  <si>
    <t>MTGSNSHITILTLNINGLNSAIKRHRLASWIKSQDPSVCCIQETHLTCRDTHRLKIKGWRKIYQANGKQKKAGVAILVSDKTDFKPTKIKRDKEGHYIMVKGSIQQEELTILNIYAPNTGAPRFIKQVLNDLQRDLDSHTLIMGDFNTPLSTLDRSTRQKVNKDTQELNSALHQADLIDIYRTLHPKSTEYTFFSAPHHTYSKIDHIVGSKALLSKCKRTEIITNYLSDHSAIKLELRIKNLTQSRSTTWKLNNLLLNDYWVHNEMKAEIKMFFETNENKDTTYQNLWDAFKAVCRGKFIALNAYKRKQERSKIDTLTSQLKELEKQEQTHSKASRRQEITKIRAELKEIETQKTLQKINESRSWFFERINKIDRPLARLIKKKREKNQIDTIKNDKGDITTDPTEIQTTIREYYKRLYANKLENLEEMDTFLDTYTLPRLNQEEVESLNRPITGSEIVAIINSLPTKKSPGPDGFTAEFYQRYKEELVPFLLKLFQSIEKEGILPNSFYEASIILIPKPGRDTTKKENFRPISLMNIDAKILNKILANRIQQHIKKLIHHDQVGFIPGMQGWFNIRKSINVIQHINRAKDKNHMIISIDAEKAFDKIQQLFMLKTLNKLGIDGTYFKIIRAIYDKPTANIILNGQKLEAFPLKTGTRQGCPLSPLLFNIVLEVLARAIRQEKEIKGIQLGKEEVKLSLFADDMIVYLENPIVSAQNLLKLISNFSKVSGYKINVQKSQAFLYTNNRQTESQIMGELPFTIASKRIKYLGIQLTRDVKDLFKENYKPLLKEIKEETNKWKNIPCSWVGRINIVKMAILPKVIYRFNAIPIKLPMTFFTELEKTTLKFIWNQKRARIAKSILSQKNKAGGITLPDFKLYYKATVTKTAWYWYQNRDIDQWNRTEPSEIMPHIYNYLIFDKPEKNKQWGKDSLFNKWCWENWLAICRKLKLDPFLTPYTKINSRWIKDLNVKPKTIKTLEENLGITIQDIGVGKDFMSKTPKAMATKDKIDKWDLIKLKSFCTAKETTIRVNRQPTTWEKIFATYSSDKGLISRIYNELKQIYKKKTNNPIKKWAKDMNRHFSKEDIYAAKKHMKKCSSSLAIREMQIKTTMRYHLTPVRMAIIKKSGNNRCWRGCGEIGTLLHCWWDCKLVQPLWKSVWRFLRDLELEIPFDPAIPLLGIYPNEYKSCCYKDTCTRMFIAALFTIAKTWNQPKCPTMIDWIKKMWHIYTMEYYAAIKNDEFISFVGTWMKLETIILSKLSQEQKTKHRIFSLIGGN</t>
  </si>
  <si>
    <t>MTGSNSHITILTLNINGLNSAIKRHRLASWIKSQDPSVCCIQETHLTCRDTHRLKIKGWRKIYQANGKQKKAGVAILVSDKTDFKPTKIKRDKEGHYIMVKGSIQQEELTILNIYAPNTGAPRFIKQVLSDLQRDLDSHTLIMGDFNTPLSTLDRSTRQKVNKDTQELNSALHQA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GAIINSLPTKKSPGPDGFTAEFYQRYKEELVPFLLKLFQSIEKEGILPNSFYEASIILIPKPGRDTTKKENFRPISLMNIDAKILNKILANQIQQHIKKLIHHDQVGFIPGMQGWFNIRKSINVIQHINRAKDKNHMIISIDAEKAFDKIQQPFMLKTLNKLGIDGTYFKIIRAIYDKPTANIILNGQKLEAFPLKTGTRQGCPLSPLLFNIVLEVLARAIRQEKEIKGIQLGKEEVKLSLFADDMIVYLENPIVSAQNLLKLISNFSKVSGYKINVQKSQAFLYTNNRQTESQIMGELPFTIASKRIKYLGIQLTRDVKDLFKENYKPLLKEIKEDTNKWKNIPCSWVGRINIVKMAILPKVIYRFNAIPIKLPMTFFTELEKTTLKFIWNQKRARIAKSILSQKNKAGGITLPDFKLYYKATVTKTAWYWYQNRDIDQWNRTEPSEIMPHIYNYLIFDKPEKNKQWGKDSLFNKWCWENWLAICRKLKLDPFLTPYTKINSKWIKDLNVRPKTIKTLEENLGITIQDIGVGKDFMSKTPKAMATKAKIDKWDLIKLKSFCTAKETTIRVNRQPTTWEKIFATYSSDKGLISRIYNELKQIYKKKTNNPIKKWAKDMNRHFSKEDIYAAKKHMKKCSSSLAIREMQIKTTMRYHLTPVRMAIIKKSGNNRCWRGCGEIGTLLHCWWDCKLVQPLWKSVWRFLRDLELEIPFDPAIPLLGIYPKDYKSCCYKDTCTRMFIAALFTIAKTWNQPKCPTMIDWIKKMWHIYTMEYYAAIKNDEFISFVGTWMKLETIILSKLSQEQKTKHRIFSLIGGN</t>
  </si>
  <si>
    <t>MTGSNSHITILTLNINGLNSAIKRHRLASWIKSQDPSVCCIQETHLTCRDTHRLKIKGWRKIYQANGKQKKAGVAILVSDKTDFKPTKIKRDKEGHYIMVKGSIQQEELTILNIYAPNTGAPRFIKQVLSDLQRDLDSHTLIMGDFNTPLSTLDRSTRQKVNKDTQELNSALHQA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VINSLPTKKSPGPDGFTAEFYQRYKEELVPFLLKLFQSIEKEGILPNSFYEASIILIPKPGRDTTKKENFRPISFMNIDAKILNKILANRIQQHIKKLIHHDQVGFIPGMQGWFNIRKSINVIQHINRAKDKNHMIISIDAEKALDKIQQPFMLKTLNKLGIDGTYFKIIRAIYDKPTANIILNGQKLEAFPLKTGTRQGCPLSPLLFNIVLEVLARAIRQEKEIKGIQLGKEEVKLSLFADDMIVYLENPIVSAQNLLKLISNFSKVSGYKINVQKSQAFLYTNNRQTESQIMGELPFTIASKRIKYLGIQLTRDVKDLFKENYKPLLKEIKEETNKWKNIPCSWVGRINIVKMAILPKVIYRFNAIPIKLPMTFFTELEKTTLKFIWNQKRARIAKSILSQKNKAGGITLPDFKLYYKATVTKTAWYWYQNRDIDQWNRTEPSEIMPHIYNYLIFDKPEKNKQWGKDSLFNKWCWENWLAICRKLKLDPFLTPYTKINSRWIKDLNVKPKTIKPLEENLGITIQDIGVGKDFMSKTPKAMATKDKIDKWDLIKLKSFCTAKETTIRVNRQPTTWEKIFATYSSDKGLISRIYNELKQIYKKKTNNPIKKWAKDMNRHFSKEDIYAAKKHMKKCSSSLAIREMQIKTTMRYHLTPVRMAIIKKSGNNRCWRGCGEIGTLLHCWWDCKLVQPLWKSVWRFLRDLELEIPFDPAIPLLGIYPNEYKSCCYKDTCTRMFIAALFTIAKTWNQPKCPTMIDWIKKMWHIYTMEYYAAIKNDEFISFVGTWMKLETIILSKLSQEQKTKHRIFSLIGGN</t>
  </si>
  <si>
    <t>MTGSNSHITILTLNINGLNSAIKRHRLASWIKSQDPSVCCIQETHLTCRDTHRLKIKGWRKIYQANGKQKKAGVAILVSDKTDFKPTKIKRDKEGHYIMVKGSIQQEELTILNIYAPNTGAPRFIKQVLSDLQRDLDSHTLIMGDFNTPLSTLDRSTRQKVNKDTQELNSALHQADLIDIYRTLHPKSTEYTFFSAPHHTYSKIDHILGSKALLSKCKRTEIITNYLSDHSAIKLELRIKNLTQSRSTTWKLNNLLLNDYWVHNEMKAEIKMFFETNENKDTTYQNLWDAFKAVCRGKFIALNAHKRKQEGSKIDTLTSQLKELEKQEQTHSKASRRQEITKIRAELKEIETQKTLQKINESRSWFFERINKIDRPLARLIEKKREKNQIDTIKNDKGDITTDPTEIQTTIREYYKHLYANKIENLEEMDTFLDTYTLPRLNQEEVESLNRPITGSEIVAIINSLPTKKSPGPDGFTAEFYQRYKEELVPFLLKLFQSIEKEGILPNSFYEASIILIPKPGRDTTKKENFRPISLMNIDAKILNKILANRIQQHIKKLIHHDQVGFIPGMQGWFNIRKSINVIQHINRAKDKNHMIISIHAEKAFDKIQQPFMLKTVSKLGIDGTYFKIIRAIYDKPTANIILNGQKLEAFPLKTGTRQGCPLSPLLFNIALEVLARAIRQEKEIKGIQLGKEEVKLSLFADDMIVYLENPIVSAQNLLKLISNFSKVSGYKINVQKSQAFLYTNNRQTESQIMGELPFTIASKRIKYLGIQLTRDVKDLFKENYKPLLKEIKEDTNKWKNIPCSWVGRINIVKMAILPKVIYRFNAIPIKLPMTFFTELEKTTLKFIWNQKRARITKSILSQKSKAGGITLPDFKLYYKATVTKTAWYWYQNRDIDQWNRTEPSEIMPHIHNYLIFDKPEKNKQWGKDSLFNKWCWENWLAICRKLKLDPFLTPYTKINSRWIKDLNVRPKTIKTLEENLGITIQDIGVGKDFMSKTPKAMATKAKIDKWDLIKLKSFCTAKETTIRVNRQPTTWEKIFATYSSDKGLISRIYNELKQIYKKKTNNPIKKWAKDMNRHFSKEDIYAAKKHMKKCSSSLAIREMQIKTTMRYHLTPVRMAIIKKSGNNRCWRGCGEIGTLLHCWWDCKLVQPLWKSVWRFLRDLELEIPFDPAIPLLGIYPKDYKSCCYKDTCTRMFIAALFTIAKTWNQPKCPTMIDWIKKMWHIYTMEYYAAIKNDEFISFVGTWMKLETIILSKLSQEQKTKHRIFSLIGGN</t>
  </si>
  <si>
    <t>MTGSNSHITILTLNINGLNYAIKRHRLASWIKSQDPSVCCIQETHLTCRDTHRLKIKGWRKIYQANGKQKKAGVAILVSDKTDFKPTKIKRDKEGHYIMVKGSIQQEELTILNIYAPNTGAPRFIKQVLSDLQRDLDSHTLTMGDFNTPLSTLDRSTRQKVNKDTQELNSALHQADLIDIYRTLHPKSTEYTFFSAPHHTYSKIDHIVGSKALLSKCKRTEIITNYLSDHSAIKLELRIKNLTQSRSTTWKLNNLLLNDYWVHNEMKAEIKMFFETNENKDTTYQNRWDAFKAVCRGKFIALNAYKRKQERSKIDTLTSQLKELEKQEQTHSKASRRQEITKIRAELKEIETQKTLQKINESRSWFFERINKIDRPLARLIKKKREKNQIDTIKNDKGDITTDPTEIQTTIREYYKHLYANKLENLEEMDTFLDTYTLQRLNQEEVESLNRPITGSEIVAIINSLPTKKSPGPDGFTAEFYQRYMEELVPFLLKLFQSIEKEGILPNSFYEASIILIPKLGRDTTKKENFRPISLMNIDAKMLNKILAKRIQQHIKKLIHHDQVGFIPGMQGWFNIRKSINVIQHINRAKDKNHMIISIDAEKAFDKIQQPFMLKTLNKLGIDGTYFKIIRAIYDKPTANIILNGQKLEAFPLKTGIRQGCPLSPLLFNIVLEVLARAIRQEKEIKGIQLGKEEVKLSLFADDMIVYLENPIVSAQNLLKLISNFSKVSGYKINVQKSQAFLYTSNRQTESQIMGELPFTIASKRIKYLGIQLTRDVKDLFKENYKPLLKEIKEETNKWKNIPCSWVGRINIVKMAILPKVIYRFNAIPIKLPMTFFTELEKTTLKFIRNQKRARVAKSILSQKNKAGGITLPDFKLYYKATVTKTAWYWYQNRDIDQWNRTEPSEIMPHIYNYLIFDKPDKNKQWGKDSLFNKWCWENWLAICRKLKLDPFLTPYTKINSRWIKDLNVKPKTIKTLEENLGITIQCDMGVGKDFMSKTPKAMATKDKIDTWDLIKLKSFCTAKETTIRVNRQPTTWEKIFATYSSDKGLISRIYNELKQIYKKKTNNPIKKWAKDMNRHFSKEDIYAAKKHMKKCSSSLAIREMQIKTTMRYHLTPVRMAIIKKSGNNRCWRGCGEIGTLLHCWWDCKLVQPLWKSVWRFLRDLELEIPFDPAIPLLGIYPNEYKSCCYKDTCTRMFIAALFTIAKTWNQPKCPTMIDWIKKMWHIYTMEYYAAIKNDEFISFVGTWMKLETIILSKLSQEQKTKRRIFSLIGGN</t>
  </si>
  <si>
    <t>MTGSNSHITILTLNINGLNSAIKRHRLASWIKSQDPSVCCIQETHLTCRDTHRLKIKGWRKIYQANGKQKKAGVAILVSDKTDFKPTKIKRDKEGHYIMVKGSIQQEELTILNIYAPNTGAPRFIKQVLSDLQRDLDSHTLIMGDFNTPLSTLDRSTRQKVNKDTQELNSALHQADLIDIYRTLHPKSTEYTFFSAPHHTYSKIDHIVGSKALLSKCKRTEIITNYLSDHSAIKLELRIKNLTQSRSTTWKLNNLLLNDYWVHNEMKAEIKMFFETNENKDTTYQNLWDAFKAVCRGKFIALNAYKRKQERSKIDTLTSQLKELEKQEQTHSKASRRQEITKIRAELKEIETQKTLQKINESRSWFFERINKIDRPLARLIKKKREKNQIDTIKNDKGDITTDPTEIQTTIREYYKHLYANKLENLEEMDTFLNTYTLPRLNQEEVESLNRPITGSEIVAIINSLPTKKSPGPDGFTAEFYQRYKEELVPFLLKLFQSIEKEGILPNSFYEASIILIPKPGRDTTKKENFRPISLMNIDAKILNKILANRIQQHIKKLIHHDQVGFIPGMQGWFNIRKSINVIQHINRAKDKNHMIISIDAEKAFDKIQQPFMLKTLNKLGIDGTYFKIIRAIYDKPTANIILNGQKLEAFPLKTGTRQGCPLSLLLFNIVLEVLARAIRQEKEIKGIQLGKEEVKLSLFADDMIVYLENPIISAQNLLKLISNFSKVSGYKINVQKSQAFLYTNNRQTESQIMGELPFTIASKRIKYLGIQLTRDVKDLFKENYKPLLKEIKEDTKKWKNIPCSWVGRINIVKMAILPKVIYRFNAIPIKLPMTFFTELEKTTLKFIWNQKRARIAKSILNQKNKAGGITLPDFKLYYKATVTKTAWYWYQNRDIDQWNRTEPSEIMPHIYNYLIFDKPEKNKQWGKDSLFNKWCWENWLAICRKLKLDPFLTPYTKINSRWIKDLNVRPKTIKTLEENLGITIQDIGVGKDFMSKTPKAMATKTKIDKWDLIKLKSFCTAKETTIRVNRQPTTWEKIFATYSSDKGLISRIYNELKQIYKKKTNNPIKKWAKDMNRHFSKEDIYAAKKHMKKCSSSLAIREMQIKTTMRYHLTPVRMAIIKKSGNNRCWRGCGEIGTLLHCWWDCKLVQPLWKSVWRFLRDLELEIPFDPAIPLLGIYPKDYKSCCYKDTCTRMFIAALFTIAKTWNQPKCPTMIVWIKKMWHIYTMEYYAALKNDEFISFVGTWMKLETIILSKLSQEQKTKHRIFSLIGGN</t>
  </si>
  <si>
    <t>MTGSNSHITILTLNINGLNSAIKRHRLASWIKSQDPSVCCIQETHLTCRDTHRLKIKGWRKIYQANGKQKKAGVAILVSDKTDFKPTKIKRDKEGHYIMVKGSIQQEELTILNIYAPNTGAPRFIKQVLSDLQRDLDSHTLIMGDFNTPLSTLDRSTRQKVNKDTQELNSALHQA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MEELVPFLLKLFQSIEKEGILPNSFYEASIILIPKPGRDTTKKENFRPISLMNIDAKILNKILANRIQQHIKKLIHHDQVGFIPGMQGWFNIRKSINVIQHINRAKDKNHMIISIDAEKAFDKIQQPFMLKTLNKLGIDGTYFKIIRAIYDKPTANIILNGQKLEAFPLKTGTRQGCPLSPLLFNIVLEVLARAIRQEKEIKGIQLGKEEVKLSLFADDMIVYLENPIVSAQNLLKLISNFSKVSGYKINVQKSQAFLYTNNRQTESQIMGELPFTIASKRIKYLGIQLTRDVKDLFKENYKPLLKEIKEETNKWKNIPCSWVGRINIVKMAILPKVIYRFNAIPIKLPMTFFTELEKTTLKFIWNQKRARIAKSILSQKNKAGGITLPDFKLYYKATVTKTAWYWYQNRDIDQWNRTEPSEIMPHIYNYLIFDKPEKNKQWGKDSLFNKWCWENWLAICRKLKLDPFLTPYTKINSRWIKDLNVKPKTIKTLEENLGITIQDIGVGKDFMSKTPKAMATKDKIDKWDLIKLKSFCTAKETTIRVNRQPTTWEKIFATYSSDKGLISRIYNELKQIYKKKTNNPIKKWVKDMNRHFSKEDIYAAKKHMKKCSSSLAIREMQIKTTMRYHLTPVRMAIIKKSGNNRCWRGCGEIGTLLHCWWDCKLVQPLWKSVWRFLRDLELEIPFDPAIPLLGIYPNEYKSCCYKDTCTRMFIAALFTIAKTWNQPKCPTMIDWIKKMWHIYTMEYYAAIKNDEFISFVGTWMKLETIILSKLSQEQKTKHRIFSLIGGN</t>
  </si>
  <si>
    <t>MTGSNSHITILTLNINGLNSAIKRHRLANWIKSQDPSVCCIQETHLTCRDTHRLKIKGWRKIYQANGKQKKAGVAILVSDKTDFKPTKIKRDKEGHYIMVKGSIQQEELTILNIYAPNTGAPRFIKQVLSDLQRDLDSHTLIMGDFNTPLSTLDRSTRQKVNKDTQELNSALHQADLIDIYRTLNPKSTEYTFFSAPHHTYSKIDHT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TPKPGRDTTKKENFRPISLMNIDAKILNKILANRIQQHIKKLIHHDQVGFIPGMQGWFNIRKSINVIQHINRAKDKNHMIISIDAEKAFDKIQQPFMLKTLNKLGIDGTYFKIIRAIYDKPTANIILNGQKLEAFPLKTGTRQGCPLSPLLFNIVLEVLARAIRQEKEIKGIQLGKEEVKLSLFADDMIVYLENPIVSAQNLLKLISNFSKVSGYKINVQKSQAFLYTNNRQTESQIMGELPFTIASKRIKYLGIQLTRDVKDLFKENYKPLLKEIKEDTNKWKNIPCSWVGRINIVKMAILPKVIYRFNAIPIKLPMTFFTELEKTTLKFIWNQKRARIAKSILSQKNKAGGITLPDFKLYYKATVTKTAWYWYQNRDIDQWNRTEPSEIMPHIYNYLIFDKPEKNKQWGKDSLFNKWCWENWLAICRKLKLDPFLTPYTKINSRWIKDLNVKPKTIKTLEENLGITIQDIGVGKDFMSKTPKAMATKAKIDKWDLIKLKSFCTAKETTIRVNRQPTTWEKIFATYSSDKGLISRIYNELKQIYKKKTNNPIKKWVKDMNRHFSKEDIYAAKKHMKKCSSSLAIREMQIKTTMRYHLTPVRMAIIKKSGNNRCWRGCGEIGTLLHCWWDCKLVQPLWKSVWRFLRDLELEIPFDPAIPLLGIYPKDYKSCCYKDTCTRMFIAALFTIAKTWNQPKCPTMIDWIKKMWHIYTMEYYAAIKNDEFISFVGTWMKLETIILSKLSQEQKTKHRIFSLIGGN</t>
  </si>
  <si>
    <t>MTGSNSHITILTLNINGLNSAIKRHRLARWIKSQDPSVCCIQETHLTCRDTHRLKIKGWRKIYQANGKQKKAGVAILVSDKTDFKPTKIKRDKEGHYIMVKGSIQQEELTILNIYAPNTGAPRFIKQVLSDLQRDLDSYTLIMGDFNTPLSTLDRSTRQKVNKDTQELNSALHQADLIDIYRTLHPKSTEYTFFSAPHHTYSKIDHIVGSKALLSKCKRTEIITNYLSDHSAIKLELRIKNLTQSHSTTWKLNNLLLNDYWVHNEMKAEIKMFFETNENKDTTYQNLWDAFKAVCRGKFIALNAYKRKQERSKIDTLTSQLKELEKQEQTHSKASRRQEITKIRAELKEIETQKTLQKINESRSWFFERINKIDRPLARLIKKKREKNQIDTIKNDKGDITTDPTEIQTTIREYYKHLYANKLENLEEMDTFLDTYTLPRLNQEEVESLNRPITGSEIVAIINSLPTKKSPGPDGFTAEFYQRYKEELVPFLLKLFQSIEKEGILPNSFYEASIILIPKLGRDTTKKENFRPISLMNIDAKILNKILANRIQQHIKKLIHHDQVGFIPGMQGWFNIRKSINVIQHINRAKDKNYMIISIDAEKAFDKIQQPFMLKTLNKLGIDGTYFKIIRAIYDKPTANIILNGQKLEAFPLKTGTRQGCPLSPLLFNIVLEVLATAIRQEKEIKGIQLGKEEVKLSLFADDMIVYLENPIISAQNLLKLISNFSKVSGYKINVQKSQAFLYTNNRQTESQIMGELPFTIASKRIKYLGIQLTRDVKDLFKENYKPLLKEIKEDTNKWKNIPCSWVGRINIVKMAILPKVIYRFNAIPIKLPMTFFTELEKTTLKFIWNQKRARITKSILSQKNKAGGITLPDFKLYYKATVTKTAWYWYQNRDIDQWNRTEPSEIMPHIYNYLIFDKPEKNKQWGKDSLFNKWCWENWLAICRKLKLDPFLTPYTKINSRWIKDLNVRPKTIKTLEENLGITIQDIGVGKDFMSKTPKAMATKAKIDKWDLIKLKSFCTAKETTIRVNRQPTTWEKIFATYSSDKGLISRIYNELKQIYKKNTNNPIKKWAKDMNRHFSKEDIYAAKKHMKKCSSSLAIREMQIKTTMRYHLTPVRMAIIKKSGNNRCWRGCGEIGTLLHCWWDCKLVQPLWKSVWRFLRDLELEIPFDPAIPLLGIYPKDYKSCCYKDTCTRMFIAALFTIAKTWNQPKCPTMIDWIKKMWHIYTMEYYAAIKNDEFISFVGTWMKLETIILSKLSQEQKTKHRIFSLIGGN</t>
  </si>
  <si>
    <t>MTGSNSHITILTLNINGLNSAIKRHRLASWIKSQDPSVCCIQETHLTCRDTHRLKIKGWRKIYQANGKQKKAGVAILVSDKTDFKPTKIKRDKEGHYIMVKGSIQQEELTIPNIYAPNTGAPRFIKQVLSDLQRDLDSHTLIMGDFNTPLSTLDRSTRQKVNKDTQELNSALHQADLIDIYRTLHPKSTEYTFFSAPHHTYSKIDHILGSKALLSKCKRTEIITNYLSDHSAIKLELRIKNLTQSHSTTWKLNNLLLNDYWVHNEMKAEIKMFFETNENKDTTYQNLWDAFKAVCRGKFIALNAYKRKQERSKIDTLTSQLKELEKQEQTHSKASRRQEITKIRAELKEIETQKTLQKINESRSWFFERINKIDRPLARLIKKKREKNQIDTIKNDKGDITTDPTEIQTTIREYYKHLYANKLENLEEMDTFLDTYTLPRLNQEEVESLNRPITGSEIVAIINSLPTKKSPGPDGFTAEFYQRYKEELVPFLLKLFQSIEKEGILPNSFYEASIILISKPGRDTTKKENFRPISLMNIDAKILNKILANRIQQPIKKLIHHDQVGFIPGMQGWFNIRKSINVIQHINRAKDKNHMIISIDAEKAFDKIQQPFMLKTLNKLGIDGTYFKIIRAIYDKPTANIILNGQKLEAFPLKTGTRQGCPLSPLLFNIVLEVLARAIRQEKEIKGIQLGKEEVKLSLFADDMIVYLENPIVSAQNLLKLISNFSKVSGYKINVQKSQAFLYTNNRQTESQIMGELPFTIASKRIKYLGIQLTRDVKDLFKENYKPLLKEIKEDTNKWKNIPCSWVGRINIVKMAILPKVIYRFNAIPIKLPMTFFTELEKTTLKFIWNQKRARIAKSILSQKNKAGGITLPDFKLYYKATVTKTAWYWYQNRDIDQWNRTEPSEIMPHIYNYLIFDKPEKNKQWGKDSLFNKWCWENWLAICRKLKLDPFLTPYTKINSRWIKDLNVRPKTIKTLEENLGITIQDIGVGKDFMSKTPKAMATKDKIDKWDLIKLKSFCTAKETTIRVNRQPTTWEKIFATYSSDKGLISRIYNELKQIYKKKTNNPIKKWAKDMNRHFSKEDIYAAKKHMKKCSSSLAIREMQIKTTTRYHLTPVRMAIIKKSGNNRCWRGCGEIGTLLHCWWDCKLVQPLWKSVWRFLRDLELEIPFDPAIPLLGIYPKDYKSCCYKDTCTRMFIAALFTIAKTWNQPKCPTMIDWIKKMWHIHTMEYYAAIKNDEFISFVGTWMKLETIILSKLSQEQKTKHRIFSLIGGN</t>
  </si>
  <si>
    <t>MTGSNSHITILTLNINGLNSAIKRHRLASWIKSQDPSVCCIQETHLTCRDTHRLKIKGWRKIYQANGKQKKAGVAILVSDKTDFKPTKIKRDKEGHYIMVKGSIQQEELTILNIYAPNTGAPRFIKQVLSDLQRDLDSHTLIMGDFNTPLSILDRSTRQKVNKDTQELNSALHQA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MIISIDAEKAFDKIQQPFMLKTLNKLGIDGTYFKIIRAIYDKPTANIILNGQKLEAFPLKTGTRQGCPLSPLLFNIVLEVLARAIRQEKEIKGIQLGKEEVKLSLFADDMIVYLENPIVSAQNLLKLISNFSKVSGYKINVQKSQAFLYTNNRQTESQIMGELPFTIASKRIKYLGIQLTRDVKDLFKENYKPLLKEIKEDTNKWKNIPCSWVGRINIVKMAILPKVIYRFNAIPIKLPMTFFTELEKTTLKFIWNQKRARIAKSILSQKNKAGGITLPDFKLYYKATVTKTAWYWYQNRDIDQWNRTEPSEIMPHIYNYLIFDKPEKNKQWGKDSLFNKWCWENWLAICRKLKLDLFLTPYTKINSRWIKDLNVKPKTIKTLEENLGITIQDIGVGKDFMSKTPKAMATKAKIDKWDLIKLKSFCTAKETTIRVNRQPTKWEKIFATYSSDKGLISRIYNELKQIYKKKTNNPIKKWAKDMNRHFSKEDIYAAKKHMKKCSSSLAIREMQIKTTMRYHLTPVRMAIIKKSGNNRCWRGCGEIGTLLHCWWDCKLVQPLWKSVWRFLRDLELEIPFDPAIPLLGIYPKDYKSCCYKDTCTRMFIAALFTIAKTWNQPKCPTMIDWIKKMWHIYTMEYYAAIKNDEFISFVGTWMKLETIILSKLSQEQKTKHRIFSLIGGN</t>
  </si>
  <si>
    <t>MTGSNSHITILTLNINGLNSAIKRHRLASWIKSQDPSVCCIQETHLTCRDTHRLKIKGWRKIYQANGKQKKAGVAILVSDKTDFKPTKIKRDKEGHYIMVKGSIQQEELTILNIYAPNTGAPRFIKQVLSDLQRDLDSHTLIMGDFNTPLSILDRSTRQKVNKDTQELNSALHQA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MIISIDAEKAFDKIQQPFMLKTLNKLGIDGTYFKIIRAIYDKPTANIILNGQKLEAFPLKTGTRQGCPLSPLLFNIVLEVLARAIRQEKEIKGIQLGKEEVKLSLFADDMIVYLENPIVSAQNLLKLISNFSKVSGYKINVQKPQAFLYTNNRQTESQIMGELPFTIASKRIKYLGIQLTRDVKDLFKNYKPLLKEIKEDTNKWKNIPCSWVGRINIVKMAILPKVIYRFNAIPIKLPMTFFTELEKTTLKFIWNQKRARIAKSILSQKNKAGGITLPDFKLYYKATVTKTAWYWYQNRDIDQWNRTEPSEIMPHIYNYLIFDKPEKNKQWGKDSLFNKWCWENWLAICRKLKLDPFLTPYTKINSRWIKDLNVKPKTIKTLEENLGITIQDIGVGKDFMSKTPKAMATKDKIDKWDLIKLKSFCTAKETTIRVNRQPTTWEKIFATYSSDKGLISRIYNELKQIYKKKTNNPIKKWAKDMNRHFSKEDIYAAKKHMKKCSSSLAIREMQIKTTMRYHLTPVRMAIIKKSGNNRCWRGCGEIGTLLHCWWDCKLVQPLWKSVWRFLRDLELEIPFDPAIPLLGIYPNEYKSCCYKDTCTRMFIAALFTIAKTWNQPKCPTMIDWIKKMWHIYTMEYYAAIKNDEFISFVGTWMKLETIILSKLSQEQKTKHRIFSLIGGN</t>
  </si>
  <si>
    <t>MTGSNSHITILTLNINGLNSAIKRHRLASWIKSQDPSVCCIQETHLTCRDTHRLKIKGWRKIYQANGKQKKAGVAILVSDKTDFKPTKIKRDKEGHYIMVKGSIQQEELTILNIYAPNTGAPRFIKQVLSDLQRDLDSHTLIMGDFNTPLSTLDRSTRQKVNKDTQELNSALHQA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VFQSIEKEGILPNSFYEASIILIPKPGRDTTKKENFRPISLMNIDAKILNKILANRIQQHIKKLIHHDQVGFIPGMQGWFNIRKSINVIQHINRAKDKNHMIISIDAEKAFDKIQQPFMLKTLNKLGIDGTYFKIIRAIYDKPTANIILNGQKLEAFPLKTGTRQGCPLSPLLFNIVLEVLARAIRQEKEIKGIQLGKEEVKLSLFADDMIVYLENPIVSAQNLLKLISNFSKVSGYKINVQKSQAFLYTNNRQTESQIMGELPFTIASKSIKYLGIQLTRDVKDLFKENYKPLLKEIKEETNKWKNIPCSWVGRINIVKMAILPKVIYRFNAIPIKLPMTFFTELEKTTLKFIWNQKRAHIAKSILSQKNKAGGITLPDFKLYYKATVTKTAWYWYQNRDIDQWNRTEPSEIMPHIYNYLIFDKPEKNKQWGKDSLFNKWCWENWLAICRKLKLDPFLTPYTKINSRWIKDLNVKPKTIKTLEENLGITIQDIGVGKDFMSKTPKAMATKDKIDKWDLIKLKSFCTAKETTIRVNRQPTTWEKIFATYSSDKGLISRIYNELKQIYKKKTNNPIKKWAKDMNRHFSKEDIYAAKKHMKKCSSSLAIREMQIKTTMRYHLTPFRMAIIKKSGNNRCWRGCGEIGTLLHCWWDCKLVQPLWKSVWRFLRDLELEIPFDPAIPLLGIYPKDYKSCCYKDTCTRMFIAALFTIAKTWNQPKCPTMIDWIKKMWHIYTMEYYAAIKNDEFISFVGTWMKLETIILSKLSQEQKTKHRIFSLIGGN</t>
  </si>
  <si>
    <t>MTGSNSHITILTLNINGLNSAIKRHRLASWIKSQDPSVCCIQETHLTCRDTHRLKIKGWRKIYQANGKQKKAGVAILVSDKTDFKPTKIKRDKEGHYIMVKGSIQQEELTILNIYAPNTGAPRFIKQVLSDLQRDLDSHTLIMGDFNTPLSTLDRSTRQKVNKDTQELNSALHQADLIDIYRTLHPKSTEYTFFSAPHHTYSKIDHIVGSKALLSKCKRTEIITNYLSDHSAIKLELRIKNLTQSCSTTWKLNNLLLNDYWVHNEMKAEIKMFFETNENKDTTYQNLWDAFKAVCRGKFIALNAYKRKQERSKIDTLTSQLKELEKQEQTHSKASRRQEITKIRAELKEIETQKTLQKINESRSWFFERINKIDRPLARLIKKKREKNQIDTIKNDKGDITTDPTEIQTTIREYYKHLYANKLENLEEMDTFLDTYTLPRLNQEEVESLNRPITGSEIVAIINSLPTKKSPGPDGFTAEFYQRYMEELVPFLLKLFQSIEKEGILPNSFYEASIILIPKPGRDTTKKENFRPISLMNIDAKILNKILANRIQQHIKKLIHHDQVGFIPGMQGWFNIRKSINVIQHINRAKDKNHMIISIDAEKAFDKIQQPFMLKTLNKLGIDGTYFKIIRAMYDKPTANIILNGQKLEAFPLKTGTRQGCPLSPLLFNIVLEVLARAIRQEKEIKGIQLGKEEVKLSLFADDMIVYLENPIVSAQNLLKLISNFSKVSGYKINVQKSQAFLYTNNRQTESQIMGELPFTIASKRIKYLGIQLTRDVKDLFKENYKPLLKEIKEETNKWKNIPCSWVGRINIVKMAILPKVIYRFNAIPIKLPMTFFTELEKTTLKFIWNQKRARIAKSILSQKNKAGGITLPDFKLYYKATVTKTAWYWYQNRDVDQWNRTEPSEIMPHIYNYLIFDKPEKNKQWGKDSLFNKWCWENWLAICRKLKLDPFLTPYTKINSRWIKDLNVKPKTIKTLEENLGITIQDIGVGKDFMSKTPKAMATKDKIDKWDLIKLKSFCTAKETTIRVNRQPTTWEKIFATYSSDKGLISRIYNELKQIYKKKTNNPIKKWAKDMNRHFSKEDIYAAKKHMKKCSSSLAIREMQIKTTMRYHLTPVRMAIIKKSGNNRCWRGCGEIGTLLHCWWDCKLVQPLWKSVWRFLRDLELEIPFDPAIPLLGIYPNEYKSCCYKDTCTRMFIAALFTIAKTWNQPKCPTMIDWIKKMWHIYTMEYYAAIKNDEFISFVGTWMKLETIILSKLSQEQKTKHRIFSLIGGN</t>
  </si>
  <si>
    <t>MTGSNSHITILTLNINGLNSAIKRHRLASWIKSQDPSVCCSQETHLMCRDTHRLKIKGWRKIYQANGKQKKAGVAILVSDKTDFKPTKIKRDKEGHYIMVKGSIQQEELTILNIYAPNTGAPRFIKQVLSDLQRDLDSHTLIMGDFNTPLSTLDRSTRQKVNKDTQELNSALHQADLIDIYRTLHPKSTEYTFFSAPHHTYSKIDHIVGSKALLSKCKRTEIITNYLSDHSAIKLELRIKNLTQSHSTTWKLNNLLLNDYWVQ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MIISIDAEKAFDKIQQPFMLKTLNKLGIDGTYFKIIRAIYDKPTANIILNGQKLEAFPLKTGTRQGCPLSPLLFNIVLEVLARAIRQEKEIKGIQLGKEEVKLSLFADDMIVYLENPIVSAQNLLKLISNFSKVSGYKINVQKSQAFLYTNNRQTESQIMSELPFTIASKRIKYLGIQLTRDVKDLFKENYKPLLKEIKEDTNKWKNIPCSWVGRINIVKMAILPKVIYRFNAIPIKLPMTFFTELEKTTLKFIWNQKRARIAKSILSQKNKAGGITLPDFKLYYKATVTKTAWYWYQNRDIDQWNRTEPSEIMPHIYNYLIFDKPEKNKQWGKDSLFNKWCWENWLAICRKLKLDPFLTPYTKINSRWIKDLNVRPKTIKTLEENLGITIQDIGVGKDFMSKTPKAMATKAKIDKWDLIKLKSFCTAKETTIRVNRQPTTWEKIFATYSSDKGLISRIYNELKQIYKKKTNNPIKKWAKDMNRHFSKEDIYAAKKHMKKCSSSLAIREMQIKTTMRYHLTPVRMAIIKKSGNNRCWRGCGEIGTLLHCWWDCKLVQPLWKSVWRFLRDLELEIPFDPAIPLLGIYPKDYKSCCYKDTCTRMFIAALFTIAKTWNQPKCPTMIDWIKKMWHIYTMEYYAAIKNDEFMSFVGTWMKLETIILSKLSQEQKTKHRIFSLIGGN</t>
  </si>
  <si>
    <t>MTGSNSHITILTLNINGLNSAIKRHRLASWIKSQDPSVCCIQETHLTCRDTHRLKIKGWRKIYQANGKQKKAGVAILVSDKTDFKPTKIKRDKEGHYIMVKGSIQQEELTILNIYAPNTGAPRFIKQVLSDLQRDLDSHTLIMGDFNTPLSTLDRSTRHKVNKDTQELNSALHQADLIDIYRTLHPKSTEYTFFSAPHHTYSKIDHIVGSKALLSKCKRTEIITNYLSDHSAIKLELRIKNLTQSRSTTWKLNNLLLNDYWVHNEMKAEIKMFFETNENKDTTYQNLWDALKAVCRGKFIALNAYKRKQERSKIDTLTSQLKELEKQEQTHSKASRRQEITKIRAELKEIETQKTLQKINESRSWFFERINKIDRPLARLIKKKREKNQIDTIKNDKGDITTDPTEIQTTIREYYKHLYANKLENLEEMDTFLDTYTLPRLNQEEVESLNRPITGSEIVAIINSLPTKKSPGPDGFTAEFYQRYKEELAPFLQKLFQSIEKEGILPNSFYEASIILIPKPGRHTTKKENFRPISLMNIDAKILNKILANRIQQHIKKLIHHDQVGFIPGMQGWFNIRKSINVIQHINRAKDKNHMIISIDAEKAFDKIQQPFMLKTLNKLGIDGTYFKIIRAIYDKPTANIILNGQKLEAFPLKTGTRQGCPLSPLLFNIVLEVLARAIRQEKEIKGIQLGKEEVKLSLFADDMIVYLENPIVSAQNLLKLISNFSKVSGYKINVQKSQAFLYTNNRQTESQIMGELPFTIASKRIKYLGIQLTRDVKDLFKENYKPLLKEIKEETNKWKNIPCSWVGRINIVKMAILPKVIYRFNAIPIKLPMTFFTELEKTTLKFIWNQKRARIAKSILSQKNKAGGITLPDFKLYYKATVTKTAWYWYQNRDIDQWNRTEPSEIMPHIYNYLIFDKPEKNKQWGKDSLFNKWCWENWLAICRKLKLDPFLTPYTKINSRWIKDLNVKPKTIKTLEENLGITIQDIGVGKDFMSKTPKAMATKDKIDKWDLIKLKSFCTAKETTIRVNRQPTTWEKIFATYSSDKGLISRIYNELKQIYKKKTNNPIKKWAKDMNRHFSKEDIYAAKKHMKKCSSSLAIREMQIKTTMRYHLTPVRMAIIKKSGNNRCWRGCGEIGTLLHCWWDCKLVQPLWKSVWRFLRDLELEIPFDPAIPLLGIYPNEYKSCCYKDTCTRMFIAALFTIAKTWNQPKCPTMIDWIKKMWHIYTMEYYAAIKNDEFISFVGTWMKLETIILSKLSQEQKTKHRIFSLIGGN</t>
  </si>
  <si>
    <t>MTGSNSHITILTLNINGLNSAIKRHRLASWIKSQDPSVCCIQETHLTCRDTHRLKIKGWRKIYQANGKQKKAGVAILVSDKTDFKPTKIKRDKEGHYIMVKGSIQQEELTILNIYAPNTGAPRFIKQVLSDLQRDLDSHTLIMGDFNTPLSTLDRSTRQKVNKDTQELNSALPQA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MIISIDAEKAFDKIQQPFMLKTLNKLGIDGTYLKIIRAIYDKPTANIILNGQKLEAFPLKTGTRQGCPLSPLLFNIVLEVLARAIRQEKEIKGIQLGKEEVKLSLFADDMIVYLENPIVSAQNLLKQISNFSKVSGYKINVQKSQAFLYTNNRQTESQIMGELPFTIASKRIKYLGIQLTRDVKDLFKENYKPLLKEIKEDTNKWKNIPCSWVGRINIVKMAILPKVIYRFNAIPIKLPMTFFTELEKTTLKFIWNQKRARIAKSILSQKNKAGGITLPDFKLYYKATVTKTAWYWYQNRDIDQWNRTEPSEIMPHIYNYLIFDKPEKNKQWGKDSLFNKWCWENWLAICRKLKLDPFLTPYTKINSRWIKDLNVRPKTIKTLEENLGITIQDIGMGKDFMSKTPKAMATKAKIDKWDLIKLKSFCTAKETTIRVNRQPTTWEKIFATYSSDKGLISRIYNELKQIYKKKTNNPIKKWAKDMNRHFSKEDIYAAKKHMKKCSSSLAIREMQIKTTMRYHLTPVRMAIIKKSGNNRCWRGCGEIGTLLHCWWDCKLVQPLWKSVWRFLRDLELEIPFDPAIPLLGIYPKGYKSCCYKDTCTRMFIAALFTIAKTWNQPKCPTMIDWIKKMWHIYTMEYYAAIKNDEFISFVGTWMKLETIILSKLSQEQKTKHRVFSLIGGN</t>
  </si>
  <si>
    <t>MTGSNSHITILTLNINGLNSAIKRHRLASWIKSQDPSVCCIQETHLTCRDTHSLKIKGWRKIYQANGKQKKAGVAILVSDKTDFKPTKIKRDKEGHYIMVKGSIQQEELTILNIYAPNTGAPRFIKQVLSDLQRDLDSHTLIMGDFNTPLSTLDRSTRQKVNKDTQELNSALHQADLIDIYRTLHPKSTEYTFFSAPHHTYSKIDHIVGSKALLSKCKRTEIITNYLSDHSAIKLELRIKNLTQSRSTTWKLNNLLLNDYWVHNEMKAEIKMFFETNENKDTTYQNLWDAFKAVCRGKFIALNAHKRKQERSKIDTLTSQLKELEKQEQTHSKASRRQEITKIRAELKEIETQKTLQKINESRSWFFERINKIDRPLARLIKKKREKNQIDTIKNDKGDITTDATEIQTTIREYYKHLYANKLENLEEMDTFLDTCTLPRLNQEEVESLNRPITGSEIVAIINSLPTKKSPGPDGFTAEFYQRYKEELVPFLLKLFQSIEKEGILPNSFYEASIILIPKPGRDTTKKENFRPISLMNIDAKILNKILANRIQQHIKKLIHHDQVGFIPGMQGWFNIRKSINVIQHINRAKDKNHMIISIDAEKAFDKIQQPFMLKTLNKLGIDGTYFKIIRAIYDKPTANIILNGQKLEAFPLKTGTRQGCPLSPLLFNIVLEVLARAIRQEKEIKGIQLGKEEVKLSLFADDMIVYLENPIVSAQNLLKLISNFSKVSGYKINVQKSQAFLYTNNRQTESQIMGELPFTIASKRIKYLGIQLTRDVKDLFKENYKPLLNEIKEDTNKWKNIPCSWVGRINIVKMAILPKVIYRFNAIPIKLPMTFFTELEKTTLKFIWNQKRARIAKSILSQKNKAGGITLPDFKLYYLATVTKTAWYWYQNRDIDQWNRTEPSEIMPHIYNYLIFDKPEKNKQWGKDSLFNKWCWENWLAICRKLKLDPFLTPYTKINSRWIKDLNVKPKTIKTLEENLGITIQDIGVGKDFMSKTPKAMATKDKIDKWDLIKLKSFCTAKETTIRVNRQPTTWEKIFATYSSDKGLISRIYNELKQIYKKKTNNPIKKWAKDMNRHFSKEDIYAAKKHMKKCSSSLAIREMQIKTTMRYHLTPVRMAIIKKSGNNRCWRGCGEIGTLLHCWWDCKLVQPLWKSVWRFLRDLELEIPFDPAIPLLGIYPNEYKSCCYKDTSTRMFIAALFTIAKTWNQPKCPTMIDWIKKMWHIYTMEYYAAIKNDEFISFVGTWMKLETIILSKLSQEQKTKHRIFSLIGGN</t>
  </si>
  <si>
    <t>MTGSNSHITILTLNINGLNSAIKRHRLASWIKSQDPSVCCIQETHLMCRDTHRLKIKGWRKIYQANGKQKKAGVAILVSDKTDFKPTKIKRDKEGHYIMVKGSIQQEELTILNIYAPNTGAPRFIKQVLSDLQRDLDSHTLIMGDFNTPLSTLDRSTRQKVNKDTQELNSALHQADLIDISRTLHPKSTEYTFFSAPHHTYSKIDHIVGSKALLSKCKRTEIITNYLSDHSAIKLELRIKNLTQSRSTTWKLNNLLLNDYWVHNEMKAEIKMFFETNENKDTTYQNLWDAFKAVCRGKFIALNAYKRKQERSKIDTLTSQLKELEKQEQTHSKASRRQEITKIRAELKEIETQKTLQKLNESRSWFFERINKIDRPLARLIKKKREKNQIDTIKNDKGDITTDPTEIQTTIREYYKHLYANKLENLEEMDTFLDTYTLPRLNQEEVESLNRPITGSEIVAIINSLPTKKSPGPDGFTAEFYQRYKEELVPFLLKLFQSIEKEGILPNSFYEASIILIPKPGRDTTKKENFRPISLMNMDAKILNKILANRIQQHIKKLIHHDQVGFIPGMQGWFNIHKSINVIQHINRAKDKNHMIISIDAEKAFDKIQQPFMLKTLNKLGIDGTYLKIIRAIYDKPTANIILNGQKLEAFPLKTGTRQGCPLSPLLFNIVLEVLARAIRQKKEIKGIQLGKEKVKLSLFADDMIVYLENPIVSAQNLLKLISNFSKVSGYKINVQKSQAFLYTNNRQTESQIMGELPFTIASKRIKYLGIQLTRDVKDLFKENYKPLLKEIKEDTNKWKNIPCSWVGRINIVKMATLPKVIYRFNAIPIKLPMTFFTELEKTTLKFIWNQKRARIAKSILSQKNKAGGITLPDFKLYYKATVTKTAWYWYQNRDIDQWNRTEPSEITPHTYNYLIFDKPEKNKQWGKDSLFNKWCWENWLAICRKLKLDPFLTPYTKINSRWIKDLNVKPKTIKTLEENLGITIQDIGVGKDFMSKTPKAMATKDKIDKWDLIKLKSFCTAKETIIRVNRQPTTWEKIFATYSSDKGLISRIYNELKQIYKKKTNNPIKKWAKDMNRHFSKEDIYAAKKHMKKCSSSLAIREMQIKTTMRYHLTPVRMAIIKKSGNNRCWRGCGEIGTLLHCWWDCKLVQPLWKSVWRFLRDLGLEIPFDPAIPLLGIYPNDYKSCCYKDTCTRMFIAALFTIAKTWNQPKCPTMIDWIKKMWHIYTMEYYAAIKNDEFISFVGTWMKLETIILSKLSQEQKTKQRIFSLIGGN</t>
  </si>
  <si>
    <t>MTGSNSHITILTLNINGLNSAIKRHRLASWIKSQDPSVCCIQETHLTCRDTHRLKIKGWRKIYQANGKQKKAGVAILVSDKTDFKPTKIKRDKEGHYIMVKGSIQQEELTILNIYAPNTGAPRFIKQVLSDLQRDLDSHTLIMGDFNTPLSTLDRSTRQKVNKDTQELNSALHQADLIDIYRTLHPKSTEYTFFSAPHHTYSKIDHIVGSKALLSKCKRTEIITNYLSDHSAIKLELRIKNLTQSRSTTWKLNNLLLNDYWVHNEMKAEIKMFFETNENKDTTYQNLWDAFKAVCRGKFIALNAYQRKQERSKIDTLTSQLKELEKQEQTHSKASRRQEITKIRAELKEIETQKTLQKINESRSWFFERINKIDRPLARLIKKKREKNQIDTIKNDKGDITTDPTEIQTTIREYYKHLYANKLENLEEMDTFLDTYTLPRLNQEEVESLNRPITGSEIVAIINSLPTKKSPGPDGFTAEFYQRYKEELVPFLLKLFQSIEKEGILPNSFYETSIILIPKPGRDTTKKENFRPISLMNIDAKILNKILANRIQQHIKKLIHHDQVGFIPGMQGWFNIRKSINVIQHINRAKDKNHMIISIDAEKAFDKIQQPFMLKTLNKLGIDGTYFKIIRAIYDKPTANIILNGQKLEAFPLKTGTRQGCPLSPLLFNIVLEVLARAIRQEKEIKGIQLGKEEVKLSLFADDMIVYLENPIVSAQNLLKLISNFSKVSGYKINVQKSQAFLYTNNRQTESQIMSELPFTIASKRIKYLGIQLTRDVKDLFKENYKPLLKEIKEETNKWKNIPCSWVGRINIVKMAILPKVIYRFNAIPIKLPMTFFTELEKTTLKFIWNQKRARIAKSILSQKNKAGGITLPDFKLYYKATVTKTAWYWYQNRDIDQWNRTEPSEIMPHIYNYLIFDKPEKNKQWGKDSLFNKWCWENWLAICRKLKLDPFLTPYTKINSRWIKDLNVKPKTIKTLEENLGITIQDIGVGKDFMSKTPKAMATKDKIDKWDLIKLKSFCTAKETTIRVNRQPTTWEKIFATYSSDKGLISRIYNELKQIYKKKTNNPIKKWAKDMNRHFSKEDIYAAKKHMKKCSSSLAIREMQIKTTMRYHLTPVRMAIIKKSGNNRCWRGCGEIGTLLHCWWDCKLVQPLWKSVWRFLRDLELEIPFDPAIPLLGIYPNEYKSCCYKDTCTRMFIAALFTIAKTWNQPKCPTMIDWIKKMWHIYTMEYYAAIKNDEFISFVGTWMKLETIILSKLSQEQKTKHRIFSLIGGN</t>
  </si>
  <si>
    <t>MTGSNSHITMLTLNINGLNSAIKRHRLASWIKSQDPSVCCVQETHLTSRDTHRLKIKGWRKIYQANGKQKKAGVAILVSDKTDFKPTKIKRDKEGHYIMVKGSIQQEELTILNIYAPNTGAPRFIKQVLSDLQRDLDSHTLIMGDFNTPLSTLDRSTRQKVNKDTQELNSALHQADLIDIYRTLHPKSTEYTFFSAPHHTYSKIDHIVGSKALLSKCKRTEIITNYLSDHSAIKLELRIKNLTQSRSTTWKLNNLLLNDYWVHNEMKAEIKMFFETNENKDTTYQNLWDAFKAVCRGKFIALNVYKRKQERSKIDTLTSQLKELEKQEQTHSKASRRQEITKIRAELKEIETQKTLQKINESRSWFFERINKIDRPLARLIKKKREKNQIDTIKNDKGDITTDPTEIQTTIREYYKHLYANKLENLEEMDTFLDTYTLPRLNQEEVESLNRPITGSEIVAIINSLLTKKSPGPDGFTAEFYQRYKEELVPFLLKLFQSIEKEGILPNSFYEASIILIPKPGRDTTKKENFRPISLMNIDAKILNKILANRIQQHIKKLIHHDQVGFIPGMQGWFNIRKSINVIQHINRAKDKSHMIISIDAEKAFDKIQQPFMLKTLNKLGIDGTYFKIIRAIYDKPTANIILNGQKLEAFPLKTGTRQGCPLSPLLFNIVLEVLARAIRQEKEIKGIQLGKEEVKLSLFADDMIVYLENPIVSAQNLLKLISNFSKVSGYKINVQKSQAFLYTNNRQTESQIMGELPFIIASKRIKYLGIQLTRDVKDLFKENYKPLLKEIKEETNKWKNIPCSWVGRINIVKMAILPKVIYRFNAIPIKLPMTFFTELEKTTLKFIWNQKRARIAKSILSQKNKAGGITLPDFKLYYKATVTKTAWYWYQNRDIDQWNRTEPSEITPHIYNYLIFDKPEKNKQWGKDSLFNKWCWENWLAICRKLKLDPFLTPYTKINSRWIKDLNVRPKTIKTLEENLGITIQDIGVGKDFMSKTPKTMATKAKIDKWDLIKLKSFCTAKETTIRVNRQRTTWEKIFATYSSDKGLISRIYNELKQIYKKKTNNPIKKWVKDMNRHFSKEDIYAAKKHMKKCSSSLAIREMQIKTTMRYHLTPVRMAIIKKSGNNRCWRGCGEIGTLLHCWWDCKLVQPLWKSVWRFLRDLELEIPFDPDIPLLGIYPKDYKSCCYKDTCTRMFIAALFTIAKTWNQPKCPTMIDWIKKMWHIYTMEYYAAIKNDEFISFVGTWMKLETIILSKLSQEEKTKHRIFSLIGGN</t>
  </si>
  <si>
    <t>MTGSNSHITILTLNINGLNSAIKRHRLASWIKSQDPSVCCIQETHLTCRDTHRLKIKGWRKIYQANGKQKKAGVAILVSDKTDFKPTKIKRDKEGHYIMVKGSIQQEELTILNIYAPNTGAPRFIKQVLSDLQRDLDSHTLIMGDFNTPLSTLDRSTRQKVNKDTQELNSALHQA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SVAIINSLPTKKSPGPDGFTAEFYQRYKEELVPFLLKLFQSIEKEGILPNSFYEASIILIPKPGRDTTKKENFRPISLMNIDAKILNKILANRIQQHIKKLIHHDQVGFIPGMQGWFNIRKSINVIQHINRAKDKNHMIISIDAEKAFDKIQQPFMLKTLNKLGIDGTYLKIIRAIYDKPTANIILNGQKLEAFPLKTGTRQGCPLSPLLFNIVLEVLARAIRQEKEIKGIQLGKEEVKLSLFADDMIVYLENPIISAQNLLKLISNFSKVSGYKINVQKSQAFLYTNNRQTESQIMGELPFTIASKRIKYLGIQLTRDVKDLFKENYKPLLKEIKEETNKWKNIPCSWVGRINIVKMAILPKVIYRFNAIPIKLPMTFFTELEKTTLKFIWNQKRARIAKSILSQKNKAGGITLPDFKLYYKATVTKTAWYWYQNRDIDHWNRTEPSEIMPHIYNYLIFDKPEKNKQWGKDSLFNKWCWENWLAICRKLKLDPFLTPYTKINSRWIKDLNVKPKTIKTLEENLGITIQDIGVGKDFMSKTPKAMATKDKIDKWDLIKLKSFCTAKETTIRVNRQPTTWEKIFATYSSDKGLISRIYNELKQIYKKKTNNPIKKWAKDMNRHFSKEDIYAAKKHMKKCSSSLAIREMQIKTTMRYHLTPVRMAIIKKSGNNRCWRGCGEIGTLLHCWWDCKLVQPLWKSVWRFLRDLELEIPFDPAIPLLGIYPNEYKSCCYKDTCTRMFIAALFTIAKTWNQPKCPTMIDWIKKMWHIYTMEYYAAIKNDEFISFVGTWMKLETIILSKLSQEQKTKHRIFSLIGGN</t>
  </si>
  <si>
    <t>MTGSNSHITILTLNINGLNSAIKRHRLASWIKSQDPSVCCIQETHLTCRDTHRLKIKGWRKIYQANGKQKKAGVAILVSDKTDFKPTKIKRDKEGHYIMVKGSIQQEELTILNIYAPNTGAPRFIKQVLSDLQRDLDSHTLIMGDFNTPLSTLDRSTRQKVNKDTQELNSALHQA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MIISIDAEKAFDKIQQPFMLKTLNKLGIDGTYFKIIRAIYDKPTANIILNGQKLEAFPLKTGTRQGCPLSPLLFNIVLEVLARAIRQEKEIKGIQLGKEEVKLSLFADDMIVYLENPIVSAQNLLKLISNFSKVSGYKINVQKSQAFLYTNNRQTESQIMGELPFTIASKRIKYLGIQLTRDVKDLFKENYKPLLKEIKEETNKWKNIPCSWVGRINIVKMAILPKVIYRFNAIPIKLPMTFFTELEKTTLKFIWNQKRARIAKSILSQKNKAGGITLPDFKLYYKATVTKTAWYWYQNRDIDQWNRTEPSEIMPHIYNYLIFDKPEKNKQWGKDSLFNKWCWENWLAICRKLKLDPFLTPYTKINSRWIKDLNVKPKTIKTLEENLGITIQDIGVGKDFMSKTPKAMATKDKIDKWDLIKLKSFCTAKETTIRVNRQPTTWEKIFATYSSDKGLISRIYNELKQIYKKKTNNPIKKWAKDMNRHFSKEDIYAAKKHMKKCSSSLAIREMQIKTTMRYHLTPVRMAIIKKSGNNRCWRGCGEIGTLLHCWWDCKLVQPLWKSVWRFLRDLELEIPFDPAIPLLGIYPNEFKSCCYKDTCTRMFIAALFTIAKTWNQPKCPTMIDWIKKMWHIYTMEYYAAIKNDEFISFVGTWMKLETIILSKLSQEQKTKHRIFSLIGGN</t>
  </si>
  <si>
    <t>L1ORF1p_QANVQIQEIQR</t>
  </si>
  <si>
    <t>ORF2p_GSIQQEELTILNIYAPNTGAPR</t>
  </si>
  <si>
    <t>ORF2p_QGCPLSPLLFNIVLEVLAR</t>
  </si>
  <si>
    <t>ORF2p_STEYTFFSAPHHTYSK</t>
  </si>
  <si>
    <t>ORF2p_TLEENLGITIQDIGVGK</t>
  </si>
  <si>
    <t>Presence in the 75 entries of ORF2p provided by John</t>
  </si>
  <si>
    <t>Protein_peptide</t>
  </si>
  <si>
    <t>L1ORF1p_LENTLQDIIQENFPNLAR</t>
  </si>
  <si>
    <t>L1ORF1p_LSFISEGEIK</t>
  </si>
  <si>
    <t>L1ORF1p_NLEECITR</t>
  </si>
  <si>
    <t>ORF2p_IFATYSSDK</t>
  </si>
  <si>
    <t>ORF2p_TAWYWYQNR</t>
  </si>
  <si>
    <t>ORF2p_EGILPNSFYEASIILIPKPGR</t>
  </si>
  <si>
    <t>ORF2p_DTTYQNLWDAFK</t>
  </si>
  <si>
    <t>ORF2p_QVLSDLQR</t>
  </si>
  <si>
    <t>ORF2p_QEQTHSK</t>
  </si>
  <si>
    <t>ORF2p_GDITTDPTEIQTTIR</t>
  </si>
  <si>
    <t>Detected previously (NY)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</si>
</sst>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1" xfId="0" applyFont="1" applyBorder="1" applyAlignment="1">
      <alignment wrapText="1"/>
    </xf>
    <xf numFmtId="0" fontId="0" fillId="0" borderId="2" xfId="0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0" xfId="0" applyFont="1"/>
    <xf numFmtId="0" fontId="0" fillId="0" borderId="4" xfId="0" applyFont="1" applyBorder="1"/>
    <xf numFmtId="2" fontId="0" fillId="0" borderId="0" xfId="0" applyNumberFormat="1" applyFont="1" applyFill="1"/>
    <xf numFmtId="0" fontId="0" fillId="0" borderId="0" xfId="0" applyFont="1" applyFill="1"/>
    <xf numFmtId="0" fontId="0" fillId="0" borderId="4" xfId="0" applyFont="1" applyFill="1" applyBorder="1"/>
    <xf numFmtId="0" fontId="0" fillId="0" borderId="1" xfId="0" applyFont="1" applyBorder="1"/>
    <xf numFmtId="2" fontId="0" fillId="0" borderId="1" xfId="0" applyNumberFormat="1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0" fillId="4" borderId="0" xfId="0" applyFont="1" applyFill="1"/>
    <xf numFmtId="0" fontId="0" fillId="4" borderId="4" xfId="0" applyFont="1" applyFill="1" applyBorder="1"/>
    <xf numFmtId="2" fontId="0" fillId="4" borderId="0" xfId="0" applyNumberFormat="1" applyFont="1" applyFill="1"/>
    <xf numFmtId="0" fontId="0" fillId="5" borderId="0" xfId="0" applyFont="1" applyFill="1"/>
    <xf numFmtId="0" fontId="0" fillId="5" borderId="4" xfId="0" applyFont="1" applyFill="1" applyBorder="1"/>
    <xf numFmtId="2" fontId="0" fillId="5" borderId="0" xfId="0" applyNumberFormat="1" applyFont="1" applyFill="1"/>
    <xf numFmtId="0" fontId="0" fillId="0" borderId="1" xfId="0" applyBorder="1" applyAlignment="1">
      <alignment wrapText="1"/>
    </xf>
    <xf numFmtId="0" fontId="0" fillId="5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0" fillId="0" borderId="2" xfId="0" applyFont="1" applyFill="1" applyBorder="1" applyAlignment="1">
      <alignment wrapText="1"/>
    </xf>
    <xf numFmtId="0" fontId="0" fillId="4" borderId="1" xfId="0" applyFont="1" applyFill="1" applyBorder="1"/>
    <xf numFmtId="2" fontId="0" fillId="4" borderId="1" xfId="0" applyNumberFormat="1" applyFont="1" applyFill="1" applyBorder="1"/>
    <xf numFmtId="0" fontId="0" fillId="4" borderId="2" xfId="0" applyFont="1" applyFill="1" applyBorder="1"/>
    <xf numFmtId="0" fontId="2" fillId="6" borderId="3" xfId="0" applyNumberFormat="1" applyFont="1" applyFill="1" applyBorder="1" applyAlignment="1">
      <alignment horizontal="left" vertical="center" wrapText="1"/>
    </xf>
    <xf numFmtId="0" fontId="2" fillId="6" borderId="5" xfId="0" applyNumberFormat="1" applyFont="1" applyFill="1" applyBorder="1" applyAlignment="1">
      <alignment horizontal="left" vertical="center" wrapText="1"/>
    </xf>
    <xf numFmtId="0" fontId="0" fillId="0" borderId="0" xfId="0" applyNumberFormat="1" applyFont="1"/>
    <xf numFmtId="0" fontId="0" fillId="0" borderId="2" xfId="0" applyFont="1" applyBorder="1"/>
  </cellXfs>
  <cellStyles count="1">
    <cellStyle name="Standaard" xfId="0" builtinId="0"/>
  </cellStyles>
  <dxfs count="2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83D56-2CE1-469A-8129-BA5744689282}">
  <dimension ref="A1:AX16"/>
  <sheetViews>
    <sheetView tabSelected="1" zoomScale="70" zoomScaleNormal="70" workbookViewId="0">
      <selection activeCell="A26" sqref="A26"/>
    </sheetView>
  </sheetViews>
  <sheetFormatPr defaultColWidth="9.109375" defaultRowHeight="14.4" x14ac:dyDescent="0.3"/>
  <cols>
    <col min="1" max="1" width="24.44140625" style="33" customWidth="1"/>
    <col min="2" max="2" width="11.77734375" style="7" customWidth="1"/>
    <col min="3" max="3" width="23.33203125" style="10" bestFit="1" customWidth="1"/>
    <col min="4" max="9" width="9.109375" style="7"/>
    <col min="10" max="10" width="5.44140625" style="7" customWidth="1"/>
    <col min="11" max="11" width="5.44140625" style="8" customWidth="1"/>
    <col min="12" max="12" width="6.77734375" style="7" customWidth="1"/>
    <col min="13" max="13" width="4.77734375" style="7" customWidth="1"/>
    <col min="14" max="14" width="4.5546875" style="7" customWidth="1"/>
    <col min="15" max="15" width="6" style="7" customWidth="1"/>
    <col min="16" max="16" width="6" style="8" customWidth="1"/>
    <col min="17" max="17" width="6" style="7" customWidth="1"/>
    <col min="18" max="18" width="4.77734375" style="7" customWidth="1"/>
    <col min="19" max="20" width="4" style="7" customWidth="1"/>
    <col min="21" max="21" width="5.88671875" style="7" customWidth="1"/>
    <col min="22" max="22" width="5" style="7" customWidth="1"/>
    <col min="23" max="44" width="3.5546875" style="7" customWidth="1"/>
    <col min="45" max="45" width="4.5546875" style="7" customWidth="1"/>
    <col min="46" max="48" width="3.5546875" style="7" customWidth="1"/>
    <col min="49" max="49" width="4" style="7" customWidth="1"/>
    <col min="50" max="16384" width="9.109375" style="7"/>
  </cols>
  <sheetData>
    <row r="1" spans="1:50" s="3" customFormat="1" ht="42.6" customHeight="1" x14ac:dyDescent="0.3">
      <c r="A1" s="31" t="s">
        <v>634</v>
      </c>
      <c r="B1" s="27" t="s">
        <v>633</v>
      </c>
      <c r="C1" s="3" t="s">
        <v>0</v>
      </c>
      <c r="D1" s="3" t="s">
        <v>1</v>
      </c>
      <c r="E1" s="5" t="s">
        <v>2</v>
      </c>
      <c r="F1" s="3" t="s">
        <v>3</v>
      </c>
      <c r="G1" s="3" t="s">
        <v>4</v>
      </c>
      <c r="H1" s="6" t="s">
        <v>5</v>
      </c>
      <c r="I1" s="4" t="s">
        <v>6</v>
      </c>
      <c r="J1" s="4" t="s">
        <v>7</v>
      </c>
      <c r="K1" s="4" t="s">
        <v>8</v>
      </c>
      <c r="L1" s="4" t="s">
        <v>552</v>
      </c>
      <c r="M1" s="3" t="s">
        <v>9</v>
      </c>
      <c r="N1" s="3" t="s">
        <v>10</v>
      </c>
      <c r="O1" s="4" t="s">
        <v>11</v>
      </c>
      <c r="P1" s="3" t="s">
        <v>12</v>
      </c>
      <c r="Q1" s="4" t="s">
        <v>13</v>
      </c>
      <c r="R1" s="3" t="s">
        <v>14</v>
      </c>
      <c r="S1" s="4" t="s">
        <v>15</v>
      </c>
      <c r="T1" s="3" t="s">
        <v>16</v>
      </c>
      <c r="U1" s="4" t="s">
        <v>17</v>
      </c>
      <c r="V1" s="3" t="s">
        <v>18</v>
      </c>
      <c r="W1" s="4" t="s">
        <v>19</v>
      </c>
      <c r="X1" s="3" t="s">
        <v>20</v>
      </c>
      <c r="Y1" s="3" t="s">
        <v>21</v>
      </c>
      <c r="Z1" s="3" t="s">
        <v>22</v>
      </c>
      <c r="AA1" s="3" t="s">
        <v>23</v>
      </c>
      <c r="AB1" s="4" t="s">
        <v>24</v>
      </c>
      <c r="AC1" s="3" t="s">
        <v>25</v>
      </c>
      <c r="AD1" s="3" t="s">
        <v>26</v>
      </c>
      <c r="AE1" s="3" t="s">
        <v>27</v>
      </c>
      <c r="AF1" s="3" t="s">
        <v>28</v>
      </c>
      <c r="AG1" s="4" t="s">
        <v>29</v>
      </c>
      <c r="AI1" s="3" t="s">
        <v>30</v>
      </c>
      <c r="AJ1" s="3" t="s">
        <v>31</v>
      </c>
      <c r="AK1" s="3" t="s">
        <v>32</v>
      </c>
      <c r="AL1" s="3" t="s">
        <v>33</v>
      </c>
      <c r="AO1" s="3" t="s">
        <v>34</v>
      </c>
      <c r="AP1" s="3" t="s">
        <v>35</v>
      </c>
      <c r="AQ1" s="3" t="s">
        <v>36</v>
      </c>
      <c r="AR1" s="3" t="s">
        <v>16</v>
      </c>
      <c r="AS1" s="3" t="s">
        <v>17</v>
      </c>
      <c r="AT1" s="3" t="s">
        <v>37</v>
      </c>
      <c r="AU1" s="3" t="s">
        <v>38</v>
      </c>
      <c r="AV1" s="3" t="s">
        <v>39</v>
      </c>
      <c r="AW1" s="3" t="s">
        <v>40</v>
      </c>
      <c r="AX1" s="3" t="s">
        <v>41</v>
      </c>
    </row>
    <row r="2" spans="1:50" s="19" customFormat="1" x14ac:dyDescent="0.3">
      <c r="A2" s="32" t="s">
        <v>628</v>
      </c>
      <c r="B2" s="11"/>
      <c r="C2" s="19" t="s">
        <v>142</v>
      </c>
      <c r="D2" s="19" t="s">
        <v>142</v>
      </c>
      <c r="E2" s="21">
        <f t="shared" ref="E2:E12" si="0">SUM(AO2:AX2)</f>
        <v>1.5</v>
      </c>
      <c r="F2" s="19" t="s">
        <v>191</v>
      </c>
      <c r="G2" s="19" t="s">
        <v>187</v>
      </c>
      <c r="H2" s="19" t="str">
        <f>VLOOKUP(G2,H_ProtSeq!A:B,2,FALSE)</f>
        <v>MGKKQNRKTGNSKTQSASPPPKERSSSPATEQSWMENDFDELREEGFRRSNYSELREDIQTKGKEVENFEKNLEECITRITNTEKCLKELMELKTKARELREECRSLRSRCDQLEERVSAMEDEMNEMKREGKFREKRIKRNEQSLQEIWDYVKRPNLRLIGVPESDVENGTKLENTLQDIIQENFPNLARQANVQIQEIQRTPQRYSSRRATPRHIIVRFTKVEMKEKMLRAAREKGRVTLKGKPIRLTADLSAETLQARREWGPIFNILKEKNFQPRISYPAKLSFISEGEIKYFIDKQMLRDFVTTRPALKELLKEALNMERNNRYQPLQNHAKM</v>
      </c>
      <c r="I2" s="20" t="str">
        <f>VLOOKUP(D2,HHpresent!A:A,1,FALSE)</f>
        <v>QANVQIQEIQR</v>
      </c>
      <c r="J2" s="20" t="str">
        <f>VLOOKUP(D2,HHunique!A:A,1,FALSE)</f>
        <v>QANVQIQEIQR</v>
      </c>
      <c r="K2" s="20" t="e">
        <f>VLOOKUP(D2,H_NIST!B:B,1,FALSE)</f>
        <v>#N/A</v>
      </c>
      <c r="L2" s="20">
        <f>VLOOKUP(D2,Detectedpreviously!A:B,2,FALSE)</f>
        <v>4</v>
      </c>
      <c r="M2" s="19">
        <f>VLOOKUP(D2,H_SVM!C:E,3,FALSE)</f>
        <v>0.41399999999999998</v>
      </c>
      <c r="N2" s="19">
        <f>VLOOKUP(D2,H_ANN!B:D,3,FALSE)</f>
        <v>0.42699999999999999</v>
      </c>
      <c r="O2" s="20">
        <f>VLOOKUP(D2,H_Bi!B:D,3,FALSE)</f>
        <v>1</v>
      </c>
      <c r="P2" s="19">
        <f>VLOOKUP($D2,H_MCPRED!$B:$D,2,FALSE)</f>
        <v>0.43</v>
      </c>
      <c r="Q2" s="20">
        <f>VLOOKUP($D2,H_MCPRED!$B:$D,3,FALSE)</f>
        <v>0.57999999999999996</v>
      </c>
      <c r="R2" s="19">
        <f t="shared" ref="R2:R16" si="1">LEN(D2)</f>
        <v>11</v>
      </c>
      <c r="S2" s="20">
        <f t="shared" ref="S2:S16" si="2">LEN(H2)</f>
        <v>338</v>
      </c>
      <c r="T2" s="19">
        <f t="shared" ref="T2:T16" si="3">LEN($D2)-LEN(SUBSTITUTE($D2,"M",""))</f>
        <v>0</v>
      </c>
      <c r="U2" s="20">
        <f t="shared" ref="U2:U16" si="4">(LEN($D2)-LEN(SUBSTITUTE($D2,"NG","")))/2</f>
        <v>0</v>
      </c>
      <c r="V2" s="19">
        <f>FIND(D2,H2)</f>
        <v>192</v>
      </c>
      <c r="W2" s="20" t="str">
        <f t="shared" ref="W2:W16" si="5">IF(V2=1,"N-terminus",IF((V2+LEN(D2))&gt;=LEN(H2),"C-terminus","okay"))</f>
        <v>okay</v>
      </c>
      <c r="X2" s="19" t="str">
        <f t="shared" ref="X2:X16" si="6">IF(ISTEXT(MID($H2,$V2-3,1)),MID($H2,$V2-3,1),"")</f>
        <v>L</v>
      </c>
      <c r="Y2" s="19" t="str">
        <f t="shared" ref="Y2:Y16" si="7">IF(ISTEXT(MID($H2,$V2-2,1)),MID($H2,$V2-2,1),"")</f>
        <v>A</v>
      </c>
      <c r="Z2" s="19" t="str">
        <f t="shared" ref="Z2:Z16" si="8">IF(ISTEXT(MID($H2,$V2-1,1)),MID($H2,$V2-1,1),"")</f>
        <v>R</v>
      </c>
      <c r="AA2" s="19" t="str">
        <f t="shared" ref="AA2:AA16" si="9">MID($H2,$V2,1)</f>
        <v>Q</v>
      </c>
      <c r="AB2" s="20" t="str">
        <f t="shared" ref="AB2:AB16" si="10">MID($H2,$V2+1,1)</f>
        <v>A</v>
      </c>
      <c r="AC2" s="19" t="str">
        <f t="shared" ref="AC2:AC16" si="11">MID($H2,$V2+LEN($D2)-3,1)</f>
        <v>I</v>
      </c>
      <c r="AD2" s="19" t="str">
        <f t="shared" ref="AD2:AD16" si="12">MID($H2,$V2+LEN($D2)-2,1)</f>
        <v>Q</v>
      </c>
      <c r="AE2" s="19" t="str">
        <f t="shared" ref="AE2:AE16" si="13">MID($H2,$V2+LEN($D2)-1,1)</f>
        <v>R</v>
      </c>
      <c r="AF2" s="19" t="str">
        <f t="shared" ref="AF2:AF16" si="14">MID($H2,$V2+LEN($D2),1)</f>
        <v>T</v>
      </c>
      <c r="AG2" s="19" t="str">
        <f t="shared" ref="AG2:AG16" si="15">MID($H2,$V2+LEN($D2)+1,1)</f>
        <v>P</v>
      </c>
      <c r="AI2" s="19">
        <f t="shared" ref="AI2:AI16" si="16">IF(ISNUMBER(SEARCH("C",D2)),1,0)</f>
        <v>0</v>
      </c>
      <c r="AJ2" s="19">
        <f t="shared" ref="AJ2:AJ16" si="17">IF(OR(Y2="K",Y2="R",X2="K",X2="R",AA2="K",AA2="R",AB2="R",AB2="K",AC2="K",AC2="R",AD2="K",AD2="R",AF2="R",AF2="K",AG2="R",AG2="K"),1,0)</f>
        <v>0</v>
      </c>
      <c r="AK2" s="19">
        <f t="shared" ref="AK2:AK16" si="18">IF(OR(Y2="D",Y2="E",X2="D",X2="E",AA2="D",AA2="E",AB2="E",AB2="D",AC2="D",AC2="E",AD2="D",AD2="E",AF2="E",AF2="D",AG2="E",AG2="D"),1,0)</f>
        <v>0</v>
      </c>
      <c r="AL2" s="19">
        <f t="shared" ref="AL2:AL16" si="19">IF(OR(AF2="P",AND(AE2&lt;&gt;"K",AE2&lt;&gt;"R")),1,0)</f>
        <v>0</v>
      </c>
      <c r="AO2" s="19">
        <f t="shared" ref="AO2:AO16" si="20">IF(ISTEXT(K2),0,1)</f>
        <v>1</v>
      </c>
      <c r="AP2" s="19">
        <f t="shared" ref="AP2:AP16" si="21">IF((1-M2)&gt;0.6,2,0)+IF((1-N2)&gt;0.6,1,0)+IF(ISNUMBER(O2),(3-O2)/4,0)</f>
        <v>0.5</v>
      </c>
      <c r="AQ2" s="19">
        <f t="shared" ref="AQ2:AQ16" si="22">IF(P2&gt;0.6,3,0)+IF(Q2&gt;0.6,3,0)</f>
        <v>0</v>
      </c>
      <c r="AR2" s="19">
        <f t="shared" ref="AR2:AS12" si="23">T2*3</f>
        <v>0</v>
      </c>
      <c r="AS2" s="19">
        <f t="shared" si="23"/>
        <v>0</v>
      </c>
      <c r="AT2" s="19">
        <f t="shared" ref="AT2:AT16" si="24">IF(W2&lt;&gt;"okay",100,0)</f>
        <v>0</v>
      </c>
      <c r="AU2" s="19">
        <f t="shared" ref="AU2:AU16" si="25">AI2*0.5</f>
        <v>0</v>
      </c>
      <c r="AV2" s="19">
        <f t="shared" ref="AV2:AV16" si="26">AJ2*10</f>
        <v>0</v>
      </c>
      <c r="AW2" s="19">
        <f t="shared" ref="AW2:AW16" si="27">AK2*3</f>
        <v>0</v>
      </c>
      <c r="AX2" s="19">
        <f t="shared" ref="AX2:AX16" si="28">AL2*100</f>
        <v>0</v>
      </c>
    </row>
    <row r="3" spans="1:50" s="19" customFormat="1" ht="26.4" x14ac:dyDescent="0.3">
      <c r="A3" s="32" t="s">
        <v>635</v>
      </c>
      <c r="B3" s="11"/>
      <c r="C3" s="19" t="s">
        <v>141</v>
      </c>
      <c r="D3" s="19" t="s">
        <v>141</v>
      </c>
      <c r="E3" s="21">
        <f t="shared" si="0"/>
        <v>2.75</v>
      </c>
      <c r="F3" s="19" t="s">
        <v>191</v>
      </c>
      <c r="G3" s="19" t="s">
        <v>187</v>
      </c>
      <c r="H3" s="19" t="str">
        <f>VLOOKUP(G3,H_ProtSeq!A:B,2,FALSE)</f>
        <v>MGKKQNRKTGNSKTQSASPPPKERSSSPATEQSWMENDFDELREEGFRRSNYSELREDIQTKGKEVENFEKNLEECITRITNTEKCLKELMELKTKARELREECRSLRSRCDQLEERVSAMEDEMNEMKREGKFREKRIKRNEQSLQEIWDYVKRPNLRLIGVPESDVENGTKLENTLQDIIQENFPNLARQANVQIQEIQRTPQRYSSRRATPRHIIVRFTKVEMKEKMLRAAREKGRVTLKGKPIRLTADLSAETLQARREWGPIFNILKEKNFQPRISYPAKLSFISEGEIKYFIDKQMLRDFVTTRPALKELLKEALNMERNNRYQPLQNHAKM</v>
      </c>
      <c r="I3" s="20" t="str">
        <f>VLOOKUP(D3,HHpresent!A:A,1,FALSE)</f>
        <v>LENTLQDIIQENFPNLAR</v>
      </c>
      <c r="J3" s="20" t="str">
        <f>VLOOKUP(D3,HHunique!A:A,1,FALSE)</f>
        <v>LENTLQDIIQENFPNLAR</v>
      </c>
      <c r="K3" s="20" t="str">
        <f>VLOOKUP(D3,H_NIST!B:B,1,FALSE)</f>
        <v>LENTLQDIIQENFPNLAR</v>
      </c>
      <c r="L3" s="20" t="e">
        <f>VLOOKUP(D3,Detectedpreviously!A:B,2,FALSE)</f>
        <v>#N/A</v>
      </c>
      <c r="M3" s="19">
        <f>VLOOKUP(D3,H_SVM!C:E,3,FALSE)</f>
        <v>0.85399999999999998</v>
      </c>
      <c r="N3" s="19">
        <f>VLOOKUP(D3,H_ANN!B:D,3,FALSE)</f>
        <v>0.77900000000000003</v>
      </c>
      <c r="O3" s="20">
        <f>VLOOKUP(D3,H_Bi!B:D,3,FALSE)</f>
        <v>4</v>
      </c>
      <c r="P3" s="19">
        <f>VLOOKUP($D3,H_MCPRED!$B:$D,2,FALSE)</f>
        <v>0.49</v>
      </c>
      <c r="Q3" s="20">
        <f>VLOOKUP($D3,H_MCPRED!$B:$D,3,FALSE)</f>
        <v>0.43</v>
      </c>
      <c r="R3" s="19">
        <f t="shared" si="1"/>
        <v>18</v>
      </c>
      <c r="S3" s="20">
        <f t="shared" si="2"/>
        <v>338</v>
      </c>
      <c r="T3" s="19">
        <f t="shared" si="3"/>
        <v>0</v>
      </c>
      <c r="U3" s="20">
        <f t="shared" si="4"/>
        <v>0</v>
      </c>
      <c r="V3" s="19">
        <f t="shared" ref="V3:V16" si="29">FIND(D3,H3)</f>
        <v>174</v>
      </c>
      <c r="W3" s="20" t="str">
        <f t="shared" si="5"/>
        <v>okay</v>
      </c>
      <c r="X3" s="19" t="str">
        <f t="shared" si="6"/>
        <v>G</v>
      </c>
      <c r="Y3" s="19" t="str">
        <f t="shared" si="7"/>
        <v>T</v>
      </c>
      <c r="Z3" s="19" t="str">
        <f t="shared" si="8"/>
        <v>K</v>
      </c>
      <c r="AA3" s="19" t="str">
        <f t="shared" si="9"/>
        <v>L</v>
      </c>
      <c r="AB3" s="20" t="str">
        <f t="shared" si="10"/>
        <v>E</v>
      </c>
      <c r="AC3" s="19" t="str">
        <f t="shared" si="11"/>
        <v>L</v>
      </c>
      <c r="AD3" s="19" t="str">
        <f t="shared" si="12"/>
        <v>A</v>
      </c>
      <c r="AE3" s="19" t="str">
        <f t="shared" si="13"/>
        <v>R</v>
      </c>
      <c r="AF3" s="19" t="str">
        <f t="shared" si="14"/>
        <v>Q</v>
      </c>
      <c r="AG3" s="19" t="str">
        <f t="shared" si="15"/>
        <v>A</v>
      </c>
      <c r="AI3" s="19">
        <f t="shared" si="16"/>
        <v>0</v>
      </c>
      <c r="AJ3" s="19">
        <f t="shared" si="17"/>
        <v>0</v>
      </c>
      <c r="AK3" s="19">
        <f t="shared" si="18"/>
        <v>1</v>
      </c>
      <c r="AL3" s="19">
        <f t="shared" si="19"/>
        <v>0</v>
      </c>
      <c r="AO3" s="19">
        <f t="shared" si="20"/>
        <v>0</v>
      </c>
      <c r="AP3" s="19">
        <f t="shared" si="21"/>
        <v>-0.25</v>
      </c>
      <c r="AQ3" s="19">
        <f t="shared" si="22"/>
        <v>0</v>
      </c>
      <c r="AR3" s="19">
        <f t="shared" si="23"/>
        <v>0</v>
      </c>
      <c r="AS3" s="19">
        <f t="shared" si="23"/>
        <v>0</v>
      </c>
      <c r="AT3" s="19">
        <f t="shared" si="24"/>
        <v>0</v>
      </c>
      <c r="AU3" s="19">
        <f t="shared" si="25"/>
        <v>0</v>
      </c>
      <c r="AV3" s="19">
        <f t="shared" si="26"/>
        <v>0</v>
      </c>
      <c r="AW3" s="19">
        <f t="shared" si="27"/>
        <v>3</v>
      </c>
      <c r="AX3" s="19">
        <f t="shared" si="28"/>
        <v>0</v>
      </c>
    </row>
    <row r="4" spans="1:50" s="19" customFormat="1" x14ac:dyDescent="0.3">
      <c r="A4" s="32" t="s">
        <v>636</v>
      </c>
      <c r="B4" s="11"/>
      <c r="C4" s="19" t="s">
        <v>146</v>
      </c>
      <c r="D4" s="19" t="s">
        <v>146</v>
      </c>
      <c r="E4" s="21">
        <f t="shared" si="0"/>
        <v>3.25</v>
      </c>
      <c r="F4" s="19" t="s">
        <v>191</v>
      </c>
      <c r="G4" s="19" t="s">
        <v>187</v>
      </c>
      <c r="H4" s="19" t="str">
        <f>VLOOKUP(G4,H_ProtSeq!A:B,2,FALSE)</f>
        <v>MGKKQNRKTGNSKTQSASPPPKERSSSPATEQSWMENDFDELREEGFRRSNYSELREDIQTKGKEVENFEKNLEECITRITNTEKCLKELMELKTKARELREECRSLRSRCDQLEERVSAMEDEMNEMKREGKFREKRIKRNEQSLQEIWDYVKRPNLRLIGVPESDVENGTKLENTLQDIIQENFPNLARQANVQIQEIQRTPQRYSSRRATPRHIIVRFTKVEMKEKMLRAAREKGRVTLKGKPIRLTADLSAETLQARREWGPIFNILKEKNFQPRISYPAKLSFISEGEIKYFIDKQMLRDFVTTRPALKELLKEALNMERNNRYQPLQNHAKM</v>
      </c>
      <c r="I4" s="20" t="str">
        <f>VLOOKUP(D4,HHpresent!A:A,1,FALSE)</f>
        <v>LSFISEGEIK</v>
      </c>
      <c r="J4" s="20" t="str">
        <f>VLOOKUP(D4,HHunique!A:A,1,FALSE)</f>
        <v>LSFISEGEIK</v>
      </c>
      <c r="K4" s="20" t="str">
        <f>VLOOKUP(D4,H_NIST!B:B,1,FALSE)</f>
        <v>LSFISEGEIK</v>
      </c>
      <c r="L4" s="20" t="e">
        <f>VLOOKUP(D4,Detectedpreviously!A:B,2,FALSE)</f>
        <v>#N/A</v>
      </c>
      <c r="M4" s="19">
        <f>VLOOKUP(D4,H_SVM!C:E,3,FALSE)</f>
        <v>0.46200000000000002</v>
      </c>
      <c r="N4" s="19">
        <f>VLOOKUP(D4,H_ANN!B:D,3,FALSE)</f>
        <v>0.434</v>
      </c>
      <c r="O4" s="20">
        <f>VLOOKUP(D4,H_Bi!B:D,3,FALSE)</f>
        <v>2</v>
      </c>
      <c r="P4" s="19">
        <f>VLOOKUP($D4,H_MCPRED!$B:$D,2,FALSE)</f>
        <v>0.41</v>
      </c>
      <c r="Q4" s="20">
        <f>VLOOKUP($D4,H_MCPRED!$B:$D,3,FALSE)</f>
        <v>0.38</v>
      </c>
      <c r="R4" s="19">
        <f t="shared" si="1"/>
        <v>10</v>
      </c>
      <c r="S4" s="20">
        <f t="shared" si="2"/>
        <v>338</v>
      </c>
      <c r="T4" s="19">
        <f t="shared" si="3"/>
        <v>0</v>
      </c>
      <c r="U4" s="20">
        <f t="shared" si="4"/>
        <v>0</v>
      </c>
      <c r="V4" s="19">
        <f t="shared" si="29"/>
        <v>286</v>
      </c>
      <c r="W4" s="20" t="str">
        <f t="shared" si="5"/>
        <v>okay</v>
      </c>
      <c r="X4" s="19" t="str">
        <f t="shared" si="6"/>
        <v>P</v>
      </c>
      <c r="Y4" s="19" t="str">
        <f t="shared" si="7"/>
        <v>A</v>
      </c>
      <c r="Z4" s="19" t="str">
        <f t="shared" si="8"/>
        <v>K</v>
      </c>
      <c r="AA4" s="19" t="str">
        <f t="shared" si="9"/>
        <v>L</v>
      </c>
      <c r="AB4" s="20" t="str">
        <f t="shared" si="10"/>
        <v>S</v>
      </c>
      <c r="AC4" s="19" t="str">
        <f t="shared" si="11"/>
        <v>E</v>
      </c>
      <c r="AD4" s="19" t="str">
        <f t="shared" si="12"/>
        <v>I</v>
      </c>
      <c r="AE4" s="19" t="str">
        <f t="shared" si="13"/>
        <v>K</v>
      </c>
      <c r="AF4" s="19" t="str">
        <f t="shared" si="14"/>
        <v>Y</v>
      </c>
      <c r="AG4" s="19" t="str">
        <f t="shared" si="15"/>
        <v>F</v>
      </c>
      <c r="AI4" s="19">
        <f t="shared" si="16"/>
        <v>0</v>
      </c>
      <c r="AJ4" s="19">
        <f t="shared" si="17"/>
        <v>0</v>
      </c>
      <c r="AK4" s="19">
        <f t="shared" si="18"/>
        <v>1</v>
      </c>
      <c r="AL4" s="19">
        <f t="shared" si="19"/>
        <v>0</v>
      </c>
      <c r="AO4" s="19">
        <f t="shared" si="20"/>
        <v>0</v>
      </c>
      <c r="AP4" s="19">
        <f t="shared" si="21"/>
        <v>0.25</v>
      </c>
      <c r="AQ4" s="19">
        <f t="shared" si="22"/>
        <v>0</v>
      </c>
      <c r="AR4" s="19">
        <f t="shared" si="23"/>
        <v>0</v>
      </c>
      <c r="AS4" s="19">
        <f t="shared" si="23"/>
        <v>0</v>
      </c>
      <c r="AT4" s="19">
        <f t="shared" si="24"/>
        <v>0</v>
      </c>
      <c r="AU4" s="19">
        <f t="shared" si="25"/>
        <v>0</v>
      </c>
      <c r="AV4" s="19">
        <f t="shared" si="26"/>
        <v>0</v>
      </c>
      <c r="AW4" s="19">
        <f t="shared" si="27"/>
        <v>3</v>
      </c>
      <c r="AX4" s="19">
        <f t="shared" si="28"/>
        <v>0</v>
      </c>
    </row>
    <row r="5" spans="1:50" s="28" customFormat="1" x14ac:dyDescent="0.3">
      <c r="A5" s="32" t="s">
        <v>637</v>
      </c>
      <c r="B5" s="15"/>
      <c r="C5" s="28" t="s">
        <v>134</v>
      </c>
      <c r="D5" s="28" t="s">
        <v>134</v>
      </c>
      <c r="E5" s="29">
        <f t="shared" si="0"/>
        <v>7</v>
      </c>
      <c r="F5" s="28" t="s">
        <v>191</v>
      </c>
      <c r="G5" s="28" t="s">
        <v>187</v>
      </c>
      <c r="H5" s="28" t="str">
        <f>VLOOKUP(G5,H_ProtSeq!A:B,2,FALSE)</f>
        <v>MGKKQNRKTGNSKTQSASPPPKERSSSPATEQSWMENDFDELREEGFRRSNYSELREDIQTKGKEVENFEKNLEECITRITNTEKCLKELMELKTKARELREECRSLRSRCDQLEERVSAMEDEMNEMKREGKFREKRIKRNEQSLQEIWDYVKRPNLRLIGVPESDVENGTKLENTLQDIIQENFPNLARQANVQIQEIQRTPQRYSSRRATPRHIIVRFTKVEMKEKMLRAAREKGRVTLKGKPIRLTADLSAETLQARREWGPIFNILKEKNFQPRISYPAKLSFISEGEIKYFIDKQMLRDFVTTRPALKELLKEALNMERNNRYQPLQNHAKM</v>
      </c>
      <c r="I5" s="30" t="str">
        <f>VLOOKUP(D5,HHpresent!A:A,1,FALSE)</f>
        <v>NLEECITR</v>
      </c>
      <c r="J5" s="30" t="str">
        <f>VLOOKUP(D5,HHunique!A:A,1,FALSE)</f>
        <v>NLEECITR</v>
      </c>
      <c r="K5" s="30" t="str">
        <f>VLOOKUP(D5,H_NIST!B:B,1,FALSE)</f>
        <v>NLEECITR</v>
      </c>
      <c r="L5" s="30" t="e">
        <f>VLOOKUP(D5,Detectedpreviously!A:B,2,FALSE)</f>
        <v>#N/A</v>
      </c>
      <c r="M5" s="28">
        <f>VLOOKUP(D5,H_SVM!C:E,3,FALSE)</f>
        <v>0.32</v>
      </c>
      <c r="N5" s="28">
        <f>VLOOKUP(D5,H_ANN!B:D,3,FALSE)</f>
        <v>0.33200000000000002</v>
      </c>
      <c r="O5" s="30">
        <f>VLOOKUP(D5,H_Bi!B:D,3,FALSE)</f>
        <v>1</v>
      </c>
      <c r="P5" s="28">
        <f>VLOOKUP($D5,H_MCPRED!$B:$D,2,FALSE)</f>
        <v>0.42</v>
      </c>
      <c r="Q5" s="30">
        <f>VLOOKUP($D5,H_MCPRED!$B:$D,3,FALSE)</f>
        <v>0.41</v>
      </c>
      <c r="R5" s="28">
        <f t="shared" si="1"/>
        <v>8</v>
      </c>
      <c r="S5" s="30">
        <f t="shared" si="2"/>
        <v>338</v>
      </c>
      <c r="T5" s="28">
        <f t="shared" si="3"/>
        <v>0</v>
      </c>
      <c r="U5" s="30">
        <f t="shared" si="4"/>
        <v>0</v>
      </c>
      <c r="V5" s="28">
        <f t="shared" si="29"/>
        <v>72</v>
      </c>
      <c r="W5" s="30" t="str">
        <f t="shared" si="5"/>
        <v>okay</v>
      </c>
      <c r="X5" s="28" t="str">
        <f t="shared" si="6"/>
        <v>F</v>
      </c>
      <c r="Y5" s="28" t="str">
        <f t="shared" si="7"/>
        <v>E</v>
      </c>
      <c r="Z5" s="28" t="str">
        <f t="shared" si="8"/>
        <v>K</v>
      </c>
      <c r="AA5" s="28" t="str">
        <f t="shared" si="9"/>
        <v>N</v>
      </c>
      <c r="AB5" s="30" t="str">
        <f t="shared" si="10"/>
        <v>L</v>
      </c>
      <c r="AC5" s="28" t="str">
        <f t="shared" si="11"/>
        <v>I</v>
      </c>
      <c r="AD5" s="28" t="str">
        <f t="shared" si="12"/>
        <v>T</v>
      </c>
      <c r="AE5" s="28" t="str">
        <f t="shared" si="13"/>
        <v>R</v>
      </c>
      <c r="AF5" s="28" t="str">
        <f t="shared" si="14"/>
        <v>I</v>
      </c>
      <c r="AG5" s="28" t="str">
        <f t="shared" si="15"/>
        <v>T</v>
      </c>
      <c r="AI5" s="28">
        <f t="shared" si="16"/>
        <v>1</v>
      </c>
      <c r="AJ5" s="28">
        <f t="shared" si="17"/>
        <v>0</v>
      </c>
      <c r="AK5" s="28">
        <f t="shared" si="18"/>
        <v>1</v>
      </c>
      <c r="AL5" s="28">
        <f t="shared" si="19"/>
        <v>0</v>
      </c>
      <c r="AO5" s="28">
        <f t="shared" si="20"/>
        <v>0</v>
      </c>
      <c r="AP5" s="28">
        <f t="shared" si="21"/>
        <v>3.5</v>
      </c>
      <c r="AQ5" s="28">
        <f t="shared" si="22"/>
        <v>0</v>
      </c>
      <c r="AR5" s="28">
        <f t="shared" si="23"/>
        <v>0</v>
      </c>
      <c r="AS5" s="28">
        <f t="shared" si="23"/>
        <v>0</v>
      </c>
      <c r="AT5" s="28">
        <f t="shared" si="24"/>
        <v>0</v>
      </c>
      <c r="AU5" s="28">
        <f t="shared" si="25"/>
        <v>0.5</v>
      </c>
      <c r="AV5" s="28">
        <f t="shared" si="26"/>
        <v>0</v>
      </c>
      <c r="AW5" s="28">
        <f t="shared" si="27"/>
        <v>3</v>
      </c>
      <c r="AX5" s="28">
        <f t="shared" si="28"/>
        <v>0</v>
      </c>
    </row>
    <row r="6" spans="1:50" s="19" customFormat="1" ht="26.4" x14ac:dyDescent="0.3">
      <c r="A6" s="32" t="s">
        <v>629</v>
      </c>
      <c r="B6" s="11">
        <f>HLOOKUP(D6,ORF2variants_protseq!$1:$2,2,FALSE)</f>
        <v>71</v>
      </c>
      <c r="C6" s="19" t="s">
        <v>52</v>
      </c>
      <c r="D6" s="19" t="s">
        <v>52</v>
      </c>
      <c r="E6" s="21">
        <f t="shared" si="0"/>
        <v>0.75</v>
      </c>
      <c r="F6" s="19" t="s">
        <v>190</v>
      </c>
      <c r="G6" s="19" t="s">
        <v>185</v>
      </c>
      <c r="H6" s="19" t="str">
        <f>VLOOKUP(G6,H_ProtSeq!A:B,2,FALSE)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I6" s="20" t="str">
        <f>VLOOKUP(D6,HHpresent!A:A,1,FALSE)</f>
        <v>GSIQQEELTILNIYAPNTGAPR</v>
      </c>
      <c r="J6" s="20" t="str">
        <f>VLOOKUP(D6,HHunique!A:A,1,FALSE)</f>
        <v>GSIQQEELTILNIYAPNTGAPR</v>
      </c>
      <c r="K6" s="20" t="e">
        <f>VLOOKUP(D6,H_NIST!B:B,1,FALSE)</f>
        <v>#N/A</v>
      </c>
      <c r="L6" s="20" t="e">
        <f>VLOOKUP(D6,Detectedpreviously!A:B,2,FALSE)</f>
        <v>#N/A</v>
      </c>
      <c r="M6" s="19">
        <f>VLOOKUP(D6,H_SVM!C:E,3,FALSE)</f>
        <v>0.872</v>
      </c>
      <c r="N6" s="19">
        <f>VLOOKUP(D6,H_ANN!B:D,3,FALSE)</f>
        <v>0.77500000000000002</v>
      </c>
      <c r="O6" s="20">
        <f>VLOOKUP(D6,H_Bi!B:D,3,FALSE)</f>
        <v>4</v>
      </c>
      <c r="P6" s="19">
        <f>VLOOKUP($D6,H_MCPRED!$B:$D,2,FALSE)</f>
        <v>0.4</v>
      </c>
      <c r="Q6" s="20">
        <f>VLOOKUP($D6,H_MCPRED!$B:$D,3,FALSE)</f>
        <v>0.49</v>
      </c>
      <c r="R6" s="19">
        <f t="shared" si="1"/>
        <v>22</v>
      </c>
      <c r="S6" s="20">
        <f t="shared" si="2"/>
        <v>1275</v>
      </c>
      <c r="T6" s="19">
        <f t="shared" si="3"/>
        <v>0</v>
      </c>
      <c r="U6" s="20">
        <f t="shared" si="4"/>
        <v>0</v>
      </c>
      <c r="V6" s="19">
        <f t="shared" si="29"/>
        <v>102</v>
      </c>
      <c r="W6" s="20" t="str">
        <f t="shared" si="5"/>
        <v>okay</v>
      </c>
      <c r="X6" s="19" t="str">
        <f t="shared" si="6"/>
        <v>M</v>
      </c>
      <c r="Y6" s="19" t="str">
        <f t="shared" si="7"/>
        <v>V</v>
      </c>
      <c r="Z6" s="19" t="str">
        <f t="shared" si="8"/>
        <v>K</v>
      </c>
      <c r="AA6" s="19" t="str">
        <f t="shared" si="9"/>
        <v>G</v>
      </c>
      <c r="AB6" s="20" t="str">
        <f t="shared" si="10"/>
        <v>S</v>
      </c>
      <c r="AC6" s="19" t="str">
        <f t="shared" si="11"/>
        <v>A</v>
      </c>
      <c r="AD6" s="19" t="str">
        <f t="shared" si="12"/>
        <v>P</v>
      </c>
      <c r="AE6" s="19" t="str">
        <f t="shared" si="13"/>
        <v>R</v>
      </c>
      <c r="AF6" s="19" t="str">
        <f t="shared" si="14"/>
        <v>F</v>
      </c>
      <c r="AG6" s="19" t="str">
        <f t="shared" si="15"/>
        <v>I</v>
      </c>
      <c r="AI6" s="19">
        <f t="shared" si="16"/>
        <v>0</v>
      </c>
      <c r="AJ6" s="19">
        <f t="shared" si="17"/>
        <v>0</v>
      </c>
      <c r="AK6" s="19">
        <f t="shared" si="18"/>
        <v>0</v>
      </c>
      <c r="AL6" s="19">
        <f t="shared" si="19"/>
        <v>0</v>
      </c>
      <c r="AO6" s="19">
        <f t="shared" si="20"/>
        <v>1</v>
      </c>
      <c r="AP6" s="19">
        <f t="shared" si="21"/>
        <v>-0.25</v>
      </c>
      <c r="AQ6" s="19">
        <f t="shared" si="22"/>
        <v>0</v>
      </c>
      <c r="AR6" s="19">
        <f t="shared" si="23"/>
        <v>0</v>
      </c>
      <c r="AS6" s="19">
        <f t="shared" si="23"/>
        <v>0</v>
      </c>
      <c r="AT6" s="19">
        <f t="shared" si="24"/>
        <v>0</v>
      </c>
      <c r="AU6" s="19">
        <f t="shared" si="25"/>
        <v>0</v>
      </c>
      <c r="AV6" s="19">
        <f t="shared" si="26"/>
        <v>0</v>
      </c>
      <c r="AW6" s="19">
        <f t="shared" si="27"/>
        <v>0</v>
      </c>
      <c r="AX6" s="19">
        <f t="shared" si="28"/>
        <v>0</v>
      </c>
    </row>
    <row r="7" spans="1:50" s="19" customFormat="1" ht="26.4" x14ac:dyDescent="0.3">
      <c r="A7" s="32" t="s">
        <v>630</v>
      </c>
      <c r="B7" s="11">
        <f>HLOOKUP(D7,ORF2variants_protseq!$1:$2,2,FALSE)</f>
        <v>69</v>
      </c>
      <c r="C7" s="19" t="s">
        <v>87</v>
      </c>
      <c r="D7" s="19" t="s">
        <v>87</v>
      </c>
      <c r="E7" s="21">
        <f t="shared" si="0"/>
        <v>1.5</v>
      </c>
      <c r="F7" s="19" t="s">
        <v>190</v>
      </c>
      <c r="G7" s="19" t="s">
        <v>185</v>
      </c>
      <c r="H7" s="19" t="str">
        <f>VLOOKUP(G7,H_ProtSeq!A:B,2,FALSE)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I7" s="20" t="str">
        <f>VLOOKUP(D7,HHpresent!A:A,1,FALSE)</f>
        <v>QGCPLSPLLFNIVLEVLAR</v>
      </c>
      <c r="J7" s="20" t="str">
        <f>VLOOKUP(D7,HHunique!A:A,1,FALSE)</f>
        <v>QGCPLSPLLFNIVLEVLAR</v>
      </c>
      <c r="K7" s="20" t="e">
        <f>VLOOKUP(D7,H_NIST!B:B,1,FALSE)</f>
        <v>#N/A</v>
      </c>
      <c r="L7" s="20" t="e">
        <f>VLOOKUP(D7,Detectedpreviously!A:B,2,FALSE)</f>
        <v>#N/A</v>
      </c>
      <c r="M7" s="19">
        <f>VLOOKUP(D7,H_SVM!C:E,3,FALSE)</f>
        <v>0.56499999999999995</v>
      </c>
      <c r="N7" s="19">
        <f>VLOOKUP(D7,H_ANN!B:D,3,FALSE)</f>
        <v>0.56999999999999995</v>
      </c>
      <c r="O7" s="20">
        <f>VLOOKUP(D7,H_Bi!B:D,3,FALSE)</f>
        <v>3</v>
      </c>
      <c r="P7" s="19">
        <f>VLOOKUP($D7,H_MCPRED!$B:$D,2,FALSE)</f>
        <v>0.57999999999999996</v>
      </c>
      <c r="Q7" s="20">
        <f>VLOOKUP($D7,H_MCPRED!$B:$D,3,FALSE)</f>
        <v>0.45</v>
      </c>
      <c r="R7" s="19">
        <f t="shared" si="1"/>
        <v>19</v>
      </c>
      <c r="S7" s="20">
        <f t="shared" si="2"/>
        <v>1275</v>
      </c>
      <c r="T7" s="19">
        <f t="shared" si="3"/>
        <v>0</v>
      </c>
      <c r="U7" s="20">
        <f t="shared" si="4"/>
        <v>0</v>
      </c>
      <c r="V7" s="19">
        <f t="shared" si="29"/>
        <v>659</v>
      </c>
      <c r="W7" s="20" t="str">
        <f t="shared" si="5"/>
        <v>okay</v>
      </c>
      <c r="X7" s="19" t="str">
        <f t="shared" si="6"/>
        <v>G</v>
      </c>
      <c r="Y7" s="19" t="str">
        <f t="shared" si="7"/>
        <v>T</v>
      </c>
      <c r="Z7" s="19" t="str">
        <f t="shared" si="8"/>
        <v>R</v>
      </c>
      <c r="AA7" s="19" t="str">
        <f t="shared" si="9"/>
        <v>Q</v>
      </c>
      <c r="AB7" s="20" t="str">
        <f t="shared" si="10"/>
        <v>G</v>
      </c>
      <c r="AC7" s="19" t="str">
        <f t="shared" si="11"/>
        <v>L</v>
      </c>
      <c r="AD7" s="19" t="str">
        <f t="shared" si="12"/>
        <v>A</v>
      </c>
      <c r="AE7" s="19" t="str">
        <f t="shared" si="13"/>
        <v>R</v>
      </c>
      <c r="AF7" s="19" t="str">
        <f t="shared" si="14"/>
        <v>A</v>
      </c>
      <c r="AG7" s="19" t="str">
        <f t="shared" si="15"/>
        <v>I</v>
      </c>
      <c r="AI7" s="19">
        <f t="shared" si="16"/>
        <v>1</v>
      </c>
      <c r="AJ7" s="19">
        <f t="shared" si="17"/>
        <v>0</v>
      </c>
      <c r="AK7" s="19">
        <f t="shared" si="18"/>
        <v>0</v>
      </c>
      <c r="AL7" s="19">
        <f t="shared" si="19"/>
        <v>0</v>
      </c>
      <c r="AO7" s="19">
        <f t="shared" si="20"/>
        <v>1</v>
      </c>
      <c r="AP7" s="19">
        <f t="shared" si="21"/>
        <v>0</v>
      </c>
      <c r="AQ7" s="19">
        <f t="shared" si="22"/>
        <v>0</v>
      </c>
      <c r="AR7" s="19">
        <f t="shared" si="23"/>
        <v>0</v>
      </c>
      <c r="AS7" s="19">
        <f t="shared" si="23"/>
        <v>0</v>
      </c>
      <c r="AT7" s="19">
        <f t="shared" si="24"/>
        <v>0</v>
      </c>
      <c r="AU7" s="19">
        <f t="shared" si="25"/>
        <v>0.5</v>
      </c>
      <c r="AV7" s="19">
        <f t="shared" si="26"/>
        <v>0</v>
      </c>
      <c r="AW7" s="19">
        <f t="shared" si="27"/>
        <v>0</v>
      </c>
      <c r="AX7" s="19">
        <f t="shared" si="28"/>
        <v>0</v>
      </c>
    </row>
    <row r="8" spans="1:50" s="19" customFormat="1" ht="26.4" x14ac:dyDescent="0.3">
      <c r="A8" s="32" t="s">
        <v>631</v>
      </c>
      <c r="B8" s="11">
        <f>HLOOKUP(D8,ORF2variants_protseq!$1:$2,2,FALSE)</f>
        <v>71</v>
      </c>
      <c r="C8" s="19" t="s">
        <v>56</v>
      </c>
      <c r="D8" s="19" t="s">
        <v>56</v>
      </c>
      <c r="E8" s="21">
        <f t="shared" si="0"/>
        <v>3.75</v>
      </c>
      <c r="F8" s="19" t="s">
        <v>190</v>
      </c>
      <c r="G8" s="19" t="s">
        <v>185</v>
      </c>
      <c r="H8" s="19" t="str">
        <f>VLOOKUP(G8,H_ProtSeq!A:B,2,FALSE)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I8" s="20" t="str">
        <f>VLOOKUP(D8,HHpresent!A:A,1,FALSE)</f>
        <v>STEYTFFSAPHHTYSK</v>
      </c>
      <c r="J8" s="20" t="str">
        <f>VLOOKUP(D8,HHunique!A:A,1,FALSE)</f>
        <v>STEYTFFSAPHHTYSK</v>
      </c>
      <c r="K8" s="20" t="e">
        <f>VLOOKUP(D8,H_NIST!B:B,1,FALSE)</f>
        <v>#N/A</v>
      </c>
      <c r="L8" s="20">
        <f>VLOOKUP(D8,Detectedpreviously!A:B,2,FALSE)</f>
        <v>4</v>
      </c>
      <c r="M8" s="19">
        <f>VLOOKUP(D8,H_SVM!C:E,3,FALSE)</f>
        <v>0.56299999999999994</v>
      </c>
      <c r="N8" s="19">
        <f>VLOOKUP(D8,H_ANN!B:D,3,FALSE)</f>
        <v>0.55000000000000004</v>
      </c>
      <c r="O8" s="20">
        <f>VLOOKUP(D8,H_Bi!B:D,3,FALSE)</f>
        <v>4</v>
      </c>
      <c r="P8" s="19">
        <f>VLOOKUP($D8,H_MCPRED!$B:$D,2,FALSE)</f>
        <v>0.39</v>
      </c>
      <c r="Q8" s="20">
        <f>VLOOKUP($D8,H_MCPRED!$B:$D,3,FALSE)</f>
        <v>0.44</v>
      </c>
      <c r="R8" s="19">
        <f t="shared" si="1"/>
        <v>16</v>
      </c>
      <c r="S8" s="20">
        <f t="shared" si="2"/>
        <v>1275</v>
      </c>
      <c r="T8" s="19">
        <f t="shared" si="3"/>
        <v>0</v>
      </c>
      <c r="U8" s="20">
        <f t="shared" si="4"/>
        <v>0</v>
      </c>
      <c r="V8" s="19">
        <f t="shared" si="29"/>
        <v>188</v>
      </c>
      <c r="W8" s="20" t="str">
        <f t="shared" si="5"/>
        <v>okay</v>
      </c>
      <c r="X8" s="19" t="str">
        <f t="shared" si="6"/>
        <v>H</v>
      </c>
      <c r="Y8" s="19" t="str">
        <f t="shared" si="7"/>
        <v>P</v>
      </c>
      <c r="Z8" s="19" t="str">
        <f t="shared" si="8"/>
        <v>K</v>
      </c>
      <c r="AA8" s="19" t="str">
        <f t="shared" si="9"/>
        <v>S</v>
      </c>
      <c r="AB8" s="20" t="str">
        <f t="shared" si="10"/>
        <v>T</v>
      </c>
      <c r="AC8" s="19" t="str">
        <f t="shared" si="11"/>
        <v>Y</v>
      </c>
      <c r="AD8" s="19" t="str">
        <f t="shared" si="12"/>
        <v>S</v>
      </c>
      <c r="AE8" s="19" t="str">
        <f t="shared" si="13"/>
        <v>K</v>
      </c>
      <c r="AF8" s="19" t="str">
        <f t="shared" si="14"/>
        <v>I</v>
      </c>
      <c r="AG8" s="19" t="str">
        <f t="shared" si="15"/>
        <v>D</v>
      </c>
      <c r="AI8" s="19">
        <f t="shared" si="16"/>
        <v>0</v>
      </c>
      <c r="AJ8" s="19">
        <f t="shared" si="17"/>
        <v>0</v>
      </c>
      <c r="AK8" s="19">
        <f t="shared" si="18"/>
        <v>1</v>
      </c>
      <c r="AL8" s="19">
        <f t="shared" si="19"/>
        <v>0</v>
      </c>
      <c r="AO8" s="19">
        <f t="shared" si="20"/>
        <v>1</v>
      </c>
      <c r="AP8" s="19">
        <f t="shared" si="21"/>
        <v>-0.25</v>
      </c>
      <c r="AQ8" s="19">
        <f t="shared" si="22"/>
        <v>0</v>
      </c>
      <c r="AR8" s="19">
        <f t="shared" si="23"/>
        <v>0</v>
      </c>
      <c r="AS8" s="19">
        <f t="shared" si="23"/>
        <v>0</v>
      </c>
      <c r="AT8" s="19">
        <f t="shared" si="24"/>
        <v>0</v>
      </c>
      <c r="AU8" s="19">
        <f t="shared" si="25"/>
        <v>0</v>
      </c>
      <c r="AV8" s="19">
        <f t="shared" si="26"/>
        <v>0</v>
      </c>
      <c r="AW8" s="19">
        <f t="shared" si="27"/>
        <v>3</v>
      </c>
      <c r="AX8" s="19">
        <f t="shared" si="28"/>
        <v>0</v>
      </c>
    </row>
    <row r="9" spans="1:50" s="16" customFormat="1" ht="26.4" x14ac:dyDescent="0.3">
      <c r="A9" s="32" t="s">
        <v>632</v>
      </c>
      <c r="B9" s="11">
        <f>HLOOKUP(D9,ORF2variants_protseq!$1:$2,2,FALSE)</f>
        <v>68</v>
      </c>
      <c r="C9" s="16" t="s">
        <v>109</v>
      </c>
      <c r="D9" s="16" t="s">
        <v>109</v>
      </c>
      <c r="E9" s="18">
        <f t="shared" si="0"/>
        <v>3.75</v>
      </c>
      <c r="F9" s="16" t="s">
        <v>190</v>
      </c>
      <c r="G9" s="16" t="s">
        <v>185</v>
      </c>
      <c r="H9" s="16" t="str">
        <f>VLOOKUP(G9,H_ProtSeq!A:B,2,FALSE)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I9" s="17" t="str">
        <f>VLOOKUP(D9,HHpresent!A:A,1,FALSE)</f>
        <v>TLEENLGITIQDIGVGK</v>
      </c>
      <c r="J9" s="17" t="str">
        <f>VLOOKUP(D9,HHunique!A:A,1,FALSE)</f>
        <v>TLEENLGITIQDIGVGK</v>
      </c>
      <c r="K9" s="17" t="e">
        <f>VLOOKUP(D9,H_NIST!B:B,1,FALSE)</f>
        <v>#N/A</v>
      </c>
      <c r="L9" s="17" t="e">
        <f>VLOOKUP(D9,Detectedpreviously!A:B,2,FALSE)</f>
        <v>#N/A</v>
      </c>
      <c r="M9" s="16">
        <f>VLOOKUP(D9,H_SVM!C:E,3,FALSE)</f>
        <v>0.66100000000000003</v>
      </c>
      <c r="N9" s="16">
        <f>VLOOKUP(D9,H_ANN!B:D,3,FALSE)</f>
        <v>0.629</v>
      </c>
      <c r="O9" s="17">
        <f>VLOOKUP(D9,H_Bi!B:D,3,FALSE)</f>
        <v>4</v>
      </c>
      <c r="P9" s="16">
        <f>VLOOKUP($D9,H_MCPRED!$B:$D,2,FALSE)</f>
        <v>0.54</v>
      </c>
      <c r="Q9" s="17">
        <f>VLOOKUP($D9,H_MCPRED!$B:$D,3,FALSE)</f>
        <v>0.48</v>
      </c>
      <c r="R9" s="16">
        <f t="shared" si="1"/>
        <v>17</v>
      </c>
      <c r="S9" s="17">
        <f t="shared" si="2"/>
        <v>1275</v>
      </c>
      <c r="T9" s="16">
        <f t="shared" si="3"/>
        <v>0</v>
      </c>
      <c r="U9" s="17">
        <f t="shared" si="4"/>
        <v>0</v>
      </c>
      <c r="V9" s="16">
        <f t="shared" si="29"/>
        <v>976</v>
      </c>
      <c r="W9" s="17" t="str">
        <f t="shared" si="5"/>
        <v>okay</v>
      </c>
      <c r="X9" s="16" t="str">
        <f t="shared" si="6"/>
        <v>T</v>
      </c>
      <c r="Y9" s="16" t="str">
        <f t="shared" si="7"/>
        <v>I</v>
      </c>
      <c r="Z9" s="16" t="str">
        <f t="shared" si="8"/>
        <v>K</v>
      </c>
      <c r="AA9" s="16" t="str">
        <f t="shared" si="9"/>
        <v>T</v>
      </c>
      <c r="AB9" s="17" t="str">
        <f t="shared" si="10"/>
        <v>L</v>
      </c>
      <c r="AC9" s="16" t="str">
        <f t="shared" si="11"/>
        <v>V</v>
      </c>
      <c r="AD9" s="16" t="str">
        <f t="shared" si="12"/>
        <v>G</v>
      </c>
      <c r="AE9" s="16" t="str">
        <f t="shared" si="13"/>
        <v>K</v>
      </c>
      <c r="AF9" s="16" t="str">
        <f t="shared" si="14"/>
        <v>D</v>
      </c>
      <c r="AG9" s="16" t="str">
        <f t="shared" si="15"/>
        <v>F</v>
      </c>
      <c r="AI9" s="16">
        <f t="shared" si="16"/>
        <v>0</v>
      </c>
      <c r="AJ9" s="16">
        <f t="shared" si="17"/>
        <v>0</v>
      </c>
      <c r="AK9" s="16">
        <f t="shared" si="18"/>
        <v>1</v>
      </c>
      <c r="AL9" s="16">
        <f t="shared" si="19"/>
        <v>0</v>
      </c>
      <c r="AO9" s="16">
        <f t="shared" si="20"/>
        <v>1</v>
      </c>
      <c r="AP9" s="16">
        <f t="shared" si="21"/>
        <v>-0.25</v>
      </c>
      <c r="AQ9" s="16">
        <f t="shared" si="22"/>
        <v>0</v>
      </c>
      <c r="AR9" s="16">
        <f t="shared" si="23"/>
        <v>0</v>
      </c>
      <c r="AS9" s="16">
        <f t="shared" si="23"/>
        <v>0</v>
      </c>
      <c r="AT9" s="16">
        <f t="shared" si="24"/>
        <v>0</v>
      </c>
      <c r="AU9" s="16">
        <f t="shared" si="25"/>
        <v>0</v>
      </c>
      <c r="AV9" s="16">
        <f t="shared" si="26"/>
        <v>0</v>
      </c>
      <c r="AW9" s="16">
        <f t="shared" si="27"/>
        <v>3</v>
      </c>
      <c r="AX9" s="16">
        <f t="shared" si="28"/>
        <v>0</v>
      </c>
    </row>
    <row r="10" spans="1:50" s="16" customFormat="1" x14ac:dyDescent="0.3">
      <c r="A10" s="32" t="s">
        <v>639</v>
      </c>
      <c r="B10" s="11">
        <f>HLOOKUP(D10,ORF2variants_protseq!$1:$2,2,FALSE)</f>
        <v>70</v>
      </c>
      <c r="C10" s="16" t="s">
        <v>102</v>
      </c>
      <c r="D10" s="16" t="s">
        <v>102</v>
      </c>
      <c r="E10" s="18">
        <f>SUM(AO10:AX10)</f>
        <v>6</v>
      </c>
      <c r="F10" s="16" t="s">
        <v>190</v>
      </c>
      <c r="G10" s="16" t="s">
        <v>185</v>
      </c>
      <c r="H10" s="16" t="str">
        <f>VLOOKUP(G10,H_ProtSeq!A:B,2,FALSE)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I10" s="17" t="str">
        <f>VLOOKUP(D10,HHpresent!A:A,1,FALSE)</f>
        <v>TAWYWYQNR</v>
      </c>
      <c r="J10" s="17" t="str">
        <f>VLOOKUP(D10,HHunique!A:A,1,FALSE)</f>
        <v>TAWYWYQNR</v>
      </c>
      <c r="K10" s="17" t="e">
        <f>VLOOKUP(D10,H_NIST!B:B,1,FALSE)</f>
        <v>#N/A</v>
      </c>
      <c r="L10" s="17">
        <f>VLOOKUP(D10,Detectedpreviously!A:B,2,FALSE)</f>
        <v>4</v>
      </c>
      <c r="M10" s="16">
        <f>VLOOKUP(D10,H_SVM!C:E,3,FALSE)</f>
        <v>0.36699999999999999</v>
      </c>
      <c r="N10" s="16">
        <f>VLOOKUP(D10,H_ANN!B:D,3,FALSE)</f>
        <v>0.42899999999999999</v>
      </c>
      <c r="O10" s="17" t="e">
        <f>VLOOKUP(D10,H_Bi!B:D,3,FALSE)</f>
        <v>#N/A</v>
      </c>
      <c r="P10" s="16">
        <f>VLOOKUP($D10,H_MCPRED!$B:$D,2,FALSE)</f>
        <v>0.38</v>
      </c>
      <c r="Q10" s="17">
        <f>VLOOKUP($D10,H_MCPRED!$B:$D,3,FALSE)</f>
        <v>0.54</v>
      </c>
      <c r="R10" s="16">
        <f>LEN(D10)</f>
        <v>9</v>
      </c>
      <c r="S10" s="17">
        <f>LEN(H10)</f>
        <v>1275</v>
      </c>
      <c r="T10" s="16">
        <f>LEN($D10)-LEN(SUBSTITUTE($D10,"M",""))</f>
        <v>0</v>
      </c>
      <c r="U10" s="17">
        <f>(LEN($D10)-LEN(SUBSTITUTE($D10,"NG","")))/2</f>
        <v>0</v>
      </c>
      <c r="V10" s="16">
        <f>FIND(D10,H10)</f>
        <v>886</v>
      </c>
      <c r="W10" s="17" t="str">
        <f>IF(V10=1,"N-terminus",IF((V10+LEN(D10))&gt;=LEN(H10),"C-terminus","okay"))</f>
        <v>okay</v>
      </c>
      <c r="X10" s="16" t="str">
        <f>IF(ISTEXT(MID($H10,$V10-3,1)),MID($H10,$V10-3,1),"")</f>
        <v>V</v>
      </c>
      <c r="Y10" s="16" t="str">
        <f>IF(ISTEXT(MID($H10,$V10-2,1)),MID($H10,$V10-2,1),"")</f>
        <v>T</v>
      </c>
      <c r="Z10" s="16" t="str">
        <f>IF(ISTEXT(MID($H10,$V10-1,1)),MID($H10,$V10-1,1),"")</f>
        <v>K</v>
      </c>
      <c r="AA10" s="16" t="str">
        <f>MID($H10,$V10,1)</f>
        <v>T</v>
      </c>
      <c r="AB10" s="17" t="str">
        <f>MID($H10,$V10+1,1)</f>
        <v>A</v>
      </c>
      <c r="AC10" s="16" t="str">
        <f>MID($H10,$V10+LEN($D10)-3,1)</f>
        <v>Q</v>
      </c>
      <c r="AD10" s="16" t="str">
        <f>MID($H10,$V10+LEN($D10)-2,1)</f>
        <v>N</v>
      </c>
      <c r="AE10" s="16" t="str">
        <f>MID($H10,$V10+LEN($D10)-1,1)</f>
        <v>R</v>
      </c>
      <c r="AF10" s="16" t="str">
        <f>MID($H10,$V10+LEN($D10),1)</f>
        <v>D</v>
      </c>
      <c r="AG10" s="16" t="str">
        <f>MID($H10,$V10+LEN($D10)+1,1)</f>
        <v>I</v>
      </c>
      <c r="AI10" s="16">
        <f>IF(ISNUMBER(SEARCH("C",D10)),1,0)</f>
        <v>0</v>
      </c>
      <c r="AJ10" s="16">
        <f>IF(OR(Y10="K",Y10="R",X10="K",X10="R",AA10="K",AA10="R",AB10="R",AB10="K",AC10="K",AC10="R",AD10="K",AD10="R",AF10="R",AF10="K",AG10="R",AG10="K"),1,0)</f>
        <v>0</v>
      </c>
      <c r="AK10" s="16">
        <f>IF(OR(Y10="D",Y10="E",X10="D",X10="E",AA10="D",AA10="E",AB10="E",AB10="D",AC10="D",AC10="E",AD10="D",AD10="E",AF10="E",AF10="D",AG10="E",AG10="D"),1,0)</f>
        <v>1</v>
      </c>
      <c r="AL10" s="16">
        <f>IF(OR(AF10="P",AND(AE10&lt;&gt;"K",AE10&lt;&gt;"R")),1,0)</f>
        <v>0</v>
      </c>
      <c r="AO10" s="16">
        <f>IF(ISTEXT(K10),0,1)</f>
        <v>1</v>
      </c>
      <c r="AP10" s="16">
        <f>IF((1-M10)&gt;0.6,2,0)+IF((1-N10)&gt;0.6,1,0)+IF(ISNUMBER(O10),(3-O10)/4,0)</f>
        <v>2</v>
      </c>
      <c r="AQ10" s="16">
        <f>IF(P10&gt;0.6,3,0)+IF(Q10&gt;0.6,3,0)</f>
        <v>0</v>
      </c>
      <c r="AR10" s="16">
        <f>T10*3</f>
        <v>0</v>
      </c>
      <c r="AS10" s="16">
        <f>U10*3</f>
        <v>0</v>
      </c>
      <c r="AT10" s="16">
        <f>IF(W10&lt;&gt;"okay",100,0)</f>
        <v>0</v>
      </c>
      <c r="AU10" s="16">
        <f>AI10*0.5</f>
        <v>0</v>
      </c>
      <c r="AV10" s="16">
        <f>AJ10*10</f>
        <v>0</v>
      </c>
      <c r="AW10" s="16">
        <f>AK10*3</f>
        <v>3</v>
      </c>
      <c r="AX10" s="16">
        <f>AL10*100</f>
        <v>0</v>
      </c>
    </row>
    <row r="11" spans="1:50" s="16" customFormat="1" x14ac:dyDescent="0.3">
      <c r="A11" s="32" t="s">
        <v>641</v>
      </c>
      <c r="B11" s="11">
        <f>HLOOKUP(D11,ORF2variants_protseq!$1:$2,2,FALSE)</f>
        <v>67</v>
      </c>
      <c r="C11" s="16" t="s">
        <v>62</v>
      </c>
      <c r="D11" s="16" t="s">
        <v>62</v>
      </c>
      <c r="E11" s="18">
        <f>SUM(AO11:AX11)</f>
        <v>7</v>
      </c>
      <c r="F11" s="16" t="s">
        <v>190</v>
      </c>
      <c r="G11" s="16" t="s">
        <v>185</v>
      </c>
      <c r="H11" s="16" t="str">
        <f>VLOOKUP(G11,H_ProtSeq!A:B,2,FALSE)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I11" s="17" t="str">
        <f>VLOOKUP(D11,HHpresent!A:A,1,FALSE)</f>
        <v>DTTYQNLWDAFK</v>
      </c>
      <c r="J11" s="17" t="str">
        <f>VLOOKUP(D11,HHunique!A:A,1,FALSE)</f>
        <v>DTTYQNLWDAFK</v>
      </c>
      <c r="K11" s="17" t="e">
        <f>VLOOKUP(D11,H_NIST!B:B,1,FALSE)</f>
        <v>#N/A</v>
      </c>
      <c r="L11" s="17" t="e">
        <f>VLOOKUP(D11,Detectedpreviously!A:B,2,FALSE)</f>
        <v>#N/A</v>
      </c>
      <c r="M11" s="16">
        <f>VLOOKUP(D11,H_SVM!C:E,3,FALSE)</f>
        <v>0.56999999999999995</v>
      </c>
      <c r="N11" s="16">
        <f>VLOOKUP(D11,H_ANN!B:D,3,FALSE)</f>
        <v>0.53600000000000003</v>
      </c>
      <c r="O11" s="17">
        <f>VLOOKUP(D11,H_Bi!B:D,3,FALSE)</f>
        <v>3</v>
      </c>
      <c r="P11" s="16">
        <f>VLOOKUP($D11,H_MCPRED!$B:$D,2,FALSE)</f>
        <v>0.65</v>
      </c>
      <c r="Q11" s="17">
        <f>VLOOKUP($D11,H_MCPRED!$B:$D,3,FALSE)</f>
        <v>0.45</v>
      </c>
      <c r="R11" s="16">
        <f>LEN(D11)</f>
        <v>12</v>
      </c>
      <c r="S11" s="17">
        <f>LEN(H11)</f>
        <v>1275</v>
      </c>
      <c r="T11" s="16">
        <f>LEN($D11)-LEN(SUBSTITUTE($D11,"M",""))</f>
        <v>0</v>
      </c>
      <c r="U11" s="17">
        <f>(LEN($D11)-LEN(SUBSTITUTE($D11,"NG","")))/2</f>
        <v>0</v>
      </c>
      <c r="V11" s="16">
        <f>FIND(D11,H11)</f>
        <v>281</v>
      </c>
      <c r="W11" s="17" t="str">
        <f>IF(V11=1,"N-terminus",IF((V11+LEN(D11))&gt;=LEN(H11),"C-terminus","okay"))</f>
        <v>okay</v>
      </c>
      <c r="X11" s="16" t="str">
        <f>IF(ISTEXT(MID($H11,$V11-3,1)),MID($H11,$V11-3,1),"")</f>
        <v>E</v>
      </c>
      <c r="Y11" s="16" t="str">
        <f>IF(ISTEXT(MID($H11,$V11-2,1)),MID($H11,$V11-2,1),"")</f>
        <v>N</v>
      </c>
      <c r="Z11" s="16" t="str">
        <f>IF(ISTEXT(MID($H11,$V11-1,1)),MID($H11,$V11-1,1),"")</f>
        <v>K</v>
      </c>
      <c r="AA11" s="16" t="str">
        <f>MID($H11,$V11,1)</f>
        <v>D</v>
      </c>
      <c r="AB11" s="17" t="str">
        <f>MID($H11,$V11+1,1)</f>
        <v>T</v>
      </c>
      <c r="AC11" s="16" t="str">
        <f>MID($H11,$V11+LEN($D11)-3,1)</f>
        <v>A</v>
      </c>
      <c r="AD11" s="16" t="str">
        <f>MID($H11,$V11+LEN($D11)-2,1)</f>
        <v>F</v>
      </c>
      <c r="AE11" s="16" t="str">
        <f>MID($H11,$V11+LEN($D11)-1,1)</f>
        <v>K</v>
      </c>
      <c r="AF11" s="16" t="str">
        <f>MID($H11,$V11+LEN($D11),1)</f>
        <v>A</v>
      </c>
      <c r="AG11" s="16" t="str">
        <f>MID($H11,$V11+LEN($D11)+1,1)</f>
        <v>V</v>
      </c>
      <c r="AI11" s="16">
        <f>IF(ISNUMBER(SEARCH("C",D11)),1,0)</f>
        <v>0</v>
      </c>
      <c r="AJ11" s="16">
        <f>IF(OR(Y11="K",Y11="R",X11="K",X11="R",AA11="K",AA11="R",AB11="R",AB11="K",AC11="K",AC11="R",AD11="K",AD11="R",AF11="R",AF11="K",AG11="R",AG11="K"),1,0)</f>
        <v>0</v>
      </c>
      <c r="AK11" s="16">
        <f>IF(OR(Y11="D",Y11="E",X11="D",X11="E",AA11="D",AA11="E",AB11="E",AB11="D",AC11="D",AC11="E",AD11="D",AD11="E",AF11="E",AF11="D",AG11="E",AG11="D"),1,0)</f>
        <v>1</v>
      </c>
      <c r="AL11" s="16">
        <f>IF(OR(AF11="P",AND(AE11&lt;&gt;"K",AE11&lt;&gt;"R")),1,0)</f>
        <v>0</v>
      </c>
      <c r="AO11" s="16">
        <f>IF(ISTEXT(K11),0,1)</f>
        <v>1</v>
      </c>
      <c r="AP11" s="16">
        <f>IF((1-M11)&gt;0.6,2,0)+IF((1-N11)&gt;0.6,1,0)+IF(ISNUMBER(O11),(3-O11)/4,0)</f>
        <v>0</v>
      </c>
      <c r="AQ11" s="16">
        <f>IF(P11&gt;0.6,3,0)+IF(Q11&gt;0.6,3,0)</f>
        <v>3</v>
      </c>
      <c r="AR11" s="16">
        <f>T11*3</f>
        <v>0</v>
      </c>
      <c r="AS11" s="16">
        <f>U11*3</f>
        <v>0</v>
      </c>
      <c r="AT11" s="16">
        <f>IF(W11&lt;&gt;"okay",100,0)</f>
        <v>0</v>
      </c>
      <c r="AU11" s="16">
        <f>AI11*0.5</f>
        <v>0</v>
      </c>
      <c r="AV11" s="16">
        <f>AJ11*10</f>
        <v>0</v>
      </c>
      <c r="AW11" s="16">
        <f>AK11*3</f>
        <v>3</v>
      </c>
      <c r="AX11" s="16">
        <f>AL11*100</f>
        <v>0</v>
      </c>
    </row>
    <row r="12" spans="1:50" x14ac:dyDescent="0.3">
      <c r="A12" s="32" t="s">
        <v>638</v>
      </c>
      <c r="B12" s="11">
        <f>HLOOKUP(D12,ORF2variants_protseq!$1:$2,2,FALSE)</f>
        <v>73</v>
      </c>
      <c r="C12" s="7" t="s">
        <v>112</v>
      </c>
      <c r="D12" s="7" t="s">
        <v>112</v>
      </c>
      <c r="E12" s="9">
        <f t="shared" si="0"/>
        <v>5.25</v>
      </c>
      <c r="F12" s="10" t="s">
        <v>190</v>
      </c>
      <c r="G12" s="7" t="s">
        <v>185</v>
      </c>
      <c r="H12" s="10" t="str">
        <f>VLOOKUP(G12,H_ProtSeq!A:B,2,FALSE)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I12" s="8" t="str">
        <f>VLOOKUP(D12,HHpresent!A:A,1,FALSE)</f>
        <v>IFATYSSDK</v>
      </c>
      <c r="J12" s="8" t="str">
        <f>VLOOKUP(D12,HHunique!A:A,1,FALSE)</f>
        <v>IFATYSSDK</v>
      </c>
      <c r="K12" s="11" t="e">
        <f>VLOOKUP(D12,H_NIST!B:B,1,FALSE)</f>
        <v>#N/A</v>
      </c>
      <c r="L12" s="11">
        <f>VLOOKUP(D12,Detectedpreviously!A:B,2,FALSE)</f>
        <v>4</v>
      </c>
      <c r="M12" s="10">
        <f>VLOOKUP(D12,H_SVM!C:E,3,FALSE)</f>
        <v>0.435</v>
      </c>
      <c r="N12" s="10">
        <f>VLOOKUP(D12,H_ANN!B:D,3,FALSE)</f>
        <v>0.38</v>
      </c>
      <c r="O12" s="11">
        <f>VLOOKUP(D12,H_Bi!B:D,3,FALSE)</f>
        <v>2</v>
      </c>
      <c r="P12" s="10">
        <f>VLOOKUP($D12,H_MCPRED!$B:$D,2,FALSE)</f>
        <v>0.4</v>
      </c>
      <c r="Q12" s="11">
        <f>VLOOKUP($D12,H_MCPRED!$B:$D,3,FALSE)</f>
        <v>0.48</v>
      </c>
      <c r="R12" s="10">
        <f t="shared" si="1"/>
        <v>9</v>
      </c>
      <c r="S12" s="11">
        <f t="shared" si="2"/>
        <v>1275</v>
      </c>
      <c r="T12" s="10">
        <f t="shared" si="3"/>
        <v>0</v>
      </c>
      <c r="U12" s="11">
        <f t="shared" si="4"/>
        <v>0</v>
      </c>
      <c r="V12" s="10">
        <f t="shared" si="29"/>
        <v>1039</v>
      </c>
      <c r="W12" s="11" t="str">
        <f t="shared" si="5"/>
        <v>okay</v>
      </c>
      <c r="X12" s="10" t="str">
        <f t="shared" si="6"/>
        <v>W</v>
      </c>
      <c r="Y12" s="10" t="str">
        <f t="shared" si="7"/>
        <v>E</v>
      </c>
      <c r="Z12" s="10" t="str">
        <f t="shared" si="8"/>
        <v>K</v>
      </c>
      <c r="AA12" s="10" t="str">
        <f t="shared" si="9"/>
        <v>I</v>
      </c>
      <c r="AB12" s="11" t="str">
        <f t="shared" si="10"/>
        <v>F</v>
      </c>
      <c r="AC12" s="10" t="str">
        <f t="shared" si="11"/>
        <v>S</v>
      </c>
      <c r="AD12" s="10" t="str">
        <f t="shared" si="12"/>
        <v>D</v>
      </c>
      <c r="AE12" s="10" t="str">
        <f t="shared" si="13"/>
        <v>K</v>
      </c>
      <c r="AF12" s="10" t="str">
        <f t="shared" si="14"/>
        <v>G</v>
      </c>
      <c r="AG12" s="10" t="str">
        <f t="shared" si="15"/>
        <v>L</v>
      </c>
      <c r="AH12" s="10"/>
      <c r="AI12" s="10">
        <f t="shared" si="16"/>
        <v>0</v>
      </c>
      <c r="AJ12" s="10">
        <f t="shared" si="17"/>
        <v>0</v>
      </c>
      <c r="AK12" s="10">
        <f t="shared" si="18"/>
        <v>1</v>
      </c>
      <c r="AL12" s="10">
        <f t="shared" si="19"/>
        <v>0</v>
      </c>
      <c r="AM12" s="10"/>
      <c r="AN12" s="10"/>
      <c r="AO12" s="10">
        <f t="shared" si="20"/>
        <v>1</v>
      </c>
      <c r="AP12" s="10">
        <f t="shared" si="21"/>
        <v>1.25</v>
      </c>
      <c r="AQ12" s="10">
        <f t="shared" si="22"/>
        <v>0</v>
      </c>
      <c r="AR12" s="10">
        <f t="shared" si="23"/>
        <v>0</v>
      </c>
      <c r="AS12" s="10">
        <f t="shared" si="23"/>
        <v>0</v>
      </c>
      <c r="AT12" s="10">
        <f t="shared" si="24"/>
        <v>0</v>
      </c>
      <c r="AU12" s="10">
        <f t="shared" si="25"/>
        <v>0</v>
      </c>
      <c r="AV12" s="10">
        <f t="shared" si="26"/>
        <v>0</v>
      </c>
      <c r="AW12" s="10">
        <f t="shared" si="27"/>
        <v>3</v>
      </c>
      <c r="AX12" s="10">
        <f t="shared" si="28"/>
        <v>0</v>
      </c>
    </row>
    <row r="13" spans="1:50" ht="26.4" x14ac:dyDescent="0.3">
      <c r="A13" s="32" t="s">
        <v>640</v>
      </c>
      <c r="B13" s="11">
        <f>HLOOKUP(D13,ORF2variants_protseq!$1:$2,2,FALSE)</f>
        <v>65</v>
      </c>
      <c r="C13" s="7" t="s">
        <v>77</v>
      </c>
      <c r="D13" s="7" t="s">
        <v>77</v>
      </c>
      <c r="E13" s="9">
        <f t="shared" ref="E13:E16" si="30">SUM(AO13:AX13)</f>
        <v>6.75</v>
      </c>
      <c r="F13" s="10" t="s">
        <v>190</v>
      </c>
      <c r="G13" s="7" t="s">
        <v>185</v>
      </c>
      <c r="H13" s="10" t="str">
        <f>VLOOKUP(G13,H_ProtSeq!A:B,2,FALSE)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I13" s="8" t="str">
        <f>VLOOKUP(D13,HHpresent!A:A,1,FALSE)</f>
        <v>EGILPNSFYEASIILIPKPGR</v>
      </c>
      <c r="J13" s="8" t="str">
        <f>VLOOKUP(D13,HHunique!A:A,1,FALSE)</f>
        <v>EGILPNSFYEASIILIPKPGR</v>
      </c>
      <c r="K13" s="11" t="e">
        <f>VLOOKUP(D13,H_NIST!B:B,1,FALSE)</f>
        <v>#N/A</v>
      </c>
      <c r="L13" s="11" t="e">
        <f>VLOOKUP(D13,Detectedpreviously!A:B,2,FALSE)</f>
        <v>#N/A</v>
      </c>
      <c r="M13" s="10">
        <f>VLOOKUP(D13,H_SVM!C:E,3,FALSE)</f>
        <v>0.66300000000000003</v>
      </c>
      <c r="N13" s="10">
        <f>VLOOKUP(D13,H_ANN!B:D,3,FALSE)</f>
        <v>0.64100000000000001</v>
      </c>
      <c r="O13" s="11">
        <f>VLOOKUP(D13,H_Bi!B:D,3,FALSE)</f>
        <v>4</v>
      </c>
      <c r="P13" s="10">
        <f>VLOOKUP($D13,H_MCPRED!$B:$D,2,FALSE)</f>
        <v>0.48</v>
      </c>
      <c r="Q13" s="11">
        <f>VLOOKUP($D13,H_MCPRED!$B:$D,3,FALSE)</f>
        <v>1</v>
      </c>
      <c r="R13" s="10">
        <f t="shared" si="1"/>
        <v>21</v>
      </c>
      <c r="S13" s="11">
        <f t="shared" si="2"/>
        <v>1275</v>
      </c>
      <c r="T13" s="10">
        <f t="shared" si="3"/>
        <v>0</v>
      </c>
      <c r="U13" s="11">
        <f t="shared" si="4"/>
        <v>0</v>
      </c>
      <c r="V13" s="10">
        <f t="shared" si="29"/>
        <v>502</v>
      </c>
      <c r="W13" s="11" t="str">
        <f t="shared" si="5"/>
        <v>okay</v>
      </c>
      <c r="X13" s="10" t="str">
        <f t="shared" si="6"/>
        <v>I</v>
      </c>
      <c r="Y13" s="10" t="str">
        <f t="shared" si="7"/>
        <v>E</v>
      </c>
      <c r="Z13" s="10" t="str">
        <f t="shared" si="8"/>
        <v>K</v>
      </c>
      <c r="AA13" s="10" t="str">
        <f t="shared" si="9"/>
        <v>E</v>
      </c>
      <c r="AB13" s="11" t="str">
        <f t="shared" si="10"/>
        <v>G</v>
      </c>
      <c r="AC13" s="10" t="str">
        <f t="shared" si="11"/>
        <v>P</v>
      </c>
      <c r="AD13" s="10" t="str">
        <f t="shared" si="12"/>
        <v>G</v>
      </c>
      <c r="AE13" s="10" t="str">
        <f t="shared" si="13"/>
        <v>R</v>
      </c>
      <c r="AF13" s="10" t="str">
        <f t="shared" si="14"/>
        <v>D</v>
      </c>
      <c r="AG13" s="10" t="str">
        <f t="shared" si="15"/>
        <v>T</v>
      </c>
      <c r="AH13" s="10"/>
      <c r="AI13" s="10">
        <f t="shared" si="16"/>
        <v>0</v>
      </c>
      <c r="AJ13" s="10">
        <f t="shared" si="17"/>
        <v>0</v>
      </c>
      <c r="AK13" s="10">
        <f t="shared" si="18"/>
        <v>1</v>
      </c>
      <c r="AL13" s="10">
        <f t="shared" si="19"/>
        <v>0</v>
      </c>
      <c r="AM13" s="10"/>
      <c r="AN13" s="10"/>
      <c r="AO13" s="10">
        <f t="shared" si="20"/>
        <v>1</v>
      </c>
      <c r="AP13" s="10">
        <f t="shared" si="21"/>
        <v>-0.25</v>
      </c>
      <c r="AQ13" s="10">
        <f t="shared" si="22"/>
        <v>3</v>
      </c>
      <c r="AR13" s="10">
        <f t="shared" ref="AR13:AS16" si="31">T13*3</f>
        <v>0</v>
      </c>
      <c r="AS13" s="10">
        <f t="shared" si="31"/>
        <v>0</v>
      </c>
      <c r="AT13" s="10">
        <f t="shared" si="24"/>
        <v>0</v>
      </c>
      <c r="AU13" s="10">
        <f t="shared" si="25"/>
        <v>0</v>
      </c>
      <c r="AV13" s="10">
        <f t="shared" si="26"/>
        <v>0</v>
      </c>
      <c r="AW13" s="10">
        <f t="shared" si="27"/>
        <v>3</v>
      </c>
      <c r="AX13" s="10">
        <f t="shared" si="28"/>
        <v>0</v>
      </c>
    </row>
    <row r="14" spans="1:50" x14ac:dyDescent="0.3">
      <c r="A14" s="32" t="s">
        <v>642</v>
      </c>
      <c r="B14" s="11">
        <f>HLOOKUP(D14,ORF2variants_protseq!$1:$2,2,FALSE)</f>
        <v>71</v>
      </c>
      <c r="C14" s="7" t="s">
        <v>53</v>
      </c>
      <c r="D14" s="7" t="s">
        <v>53</v>
      </c>
      <c r="E14" s="9">
        <f t="shared" si="30"/>
        <v>7.25</v>
      </c>
      <c r="F14" s="10" t="s">
        <v>190</v>
      </c>
      <c r="G14" s="7" t="s">
        <v>185</v>
      </c>
      <c r="H14" s="10" t="str">
        <f>VLOOKUP(G14,H_ProtSeq!A:B,2,FALSE)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I14" s="8" t="str">
        <f>VLOOKUP(D14,HHpresent!A:A,1,FALSE)</f>
        <v>QVLSDLQR</v>
      </c>
      <c r="J14" s="8" t="str">
        <f>VLOOKUP(D14,HHunique!A:A,1,FALSE)</f>
        <v>QVLSDLQR</v>
      </c>
      <c r="K14" s="11" t="e">
        <f>VLOOKUP(D14,H_NIST!B:B,1,FALSE)</f>
        <v>#N/A</v>
      </c>
      <c r="L14" s="11" t="e">
        <f>VLOOKUP(D14,Detectedpreviously!A:B,2,FALSE)</f>
        <v>#N/A</v>
      </c>
      <c r="M14" s="10">
        <f>VLOOKUP(D14,H_SVM!C:E,3,FALSE)</f>
        <v>0.35399999999999998</v>
      </c>
      <c r="N14" s="10">
        <f>VLOOKUP(D14,H_ANN!B:D,3,FALSE)</f>
        <v>0.36099999999999999</v>
      </c>
      <c r="O14" s="11">
        <f>VLOOKUP(D14,H_Bi!B:D,3,FALSE)</f>
        <v>2</v>
      </c>
      <c r="P14" s="10">
        <f>VLOOKUP($D14,H_MCPRED!$B:$D,2,FALSE)</f>
        <v>0.47</v>
      </c>
      <c r="Q14" s="11">
        <f>VLOOKUP($D14,H_MCPRED!$B:$D,3,FALSE)</f>
        <v>0.49</v>
      </c>
      <c r="R14" s="10">
        <f t="shared" si="1"/>
        <v>8</v>
      </c>
      <c r="S14" s="11">
        <f t="shared" si="2"/>
        <v>1275</v>
      </c>
      <c r="T14" s="10">
        <f t="shared" si="3"/>
        <v>0</v>
      </c>
      <c r="U14" s="11">
        <f t="shared" si="4"/>
        <v>0</v>
      </c>
      <c r="V14" s="10">
        <f t="shared" si="29"/>
        <v>127</v>
      </c>
      <c r="W14" s="11" t="str">
        <f t="shared" si="5"/>
        <v>okay</v>
      </c>
      <c r="X14" s="10" t="str">
        <f t="shared" si="6"/>
        <v>F</v>
      </c>
      <c r="Y14" s="10" t="str">
        <f t="shared" si="7"/>
        <v>I</v>
      </c>
      <c r="Z14" s="10" t="str">
        <f t="shared" si="8"/>
        <v>K</v>
      </c>
      <c r="AA14" s="10" t="str">
        <f t="shared" si="9"/>
        <v>Q</v>
      </c>
      <c r="AB14" s="11" t="str">
        <f t="shared" si="10"/>
        <v>V</v>
      </c>
      <c r="AC14" s="10" t="str">
        <f t="shared" si="11"/>
        <v>L</v>
      </c>
      <c r="AD14" s="10" t="str">
        <f t="shared" si="12"/>
        <v>Q</v>
      </c>
      <c r="AE14" s="10" t="str">
        <f t="shared" si="13"/>
        <v>R</v>
      </c>
      <c r="AF14" s="10" t="str">
        <f t="shared" si="14"/>
        <v>D</v>
      </c>
      <c r="AG14" s="10" t="str">
        <f t="shared" si="15"/>
        <v>L</v>
      </c>
      <c r="AH14" s="10"/>
      <c r="AI14" s="10">
        <f t="shared" si="16"/>
        <v>0</v>
      </c>
      <c r="AJ14" s="10">
        <f t="shared" si="17"/>
        <v>0</v>
      </c>
      <c r="AK14" s="10">
        <f t="shared" si="18"/>
        <v>1</v>
      </c>
      <c r="AL14" s="10">
        <f t="shared" si="19"/>
        <v>0</v>
      </c>
      <c r="AM14" s="10"/>
      <c r="AN14" s="10"/>
      <c r="AO14" s="10">
        <f t="shared" si="20"/>
        <v>1</v>
      </c>
      <c r="AP14" s="10">
        <f t="shared" si="21"/>
        <v>3.25</v>
      </c>
      <c r="AQ14" s="10">
        <f t="shared" si="22"/>
        <v>0</v>
      </c>
      <c r="AR14" s="10">
        <f t="shared" si="31"/>
        <v>0</v>
      </c>
      <c r="AS14" s="10">
        <f t="shared" si="31"/>
        <v>0</v>
      </c>
      <c r="AT14" s="10">
        <f t="shared" si="24"/>
        <v>0</v>
      </c>
      <c r="AU14" s="10">
        <f t="shared" si="25"/>
        <v>0</v>
      </c>
      <c r="AV14" s="10">
        <f t="shared" si="26"/>
        <v>0</v>
      </c>
      <c r="AW14" s="10">
        <f t="shared" si="27"/>
        <v>3</v>
      </c>
      <c r="AX14" s="10">
        <f t="shared" si="28"/>
        <v>0</v>
      </c>
    </row>
    <row r="15" spans="1:50" x14ac:dyDescent="0.3">
      <c r="A15" s="32" t="s">
        <v>643</v>
      </c>
      <c r="B15" s="11">
        <f>HLOOKUP(D15,ORF2variants_protseq!$1:$2,2,FALSE)</f>
        <v>75</v>
      </c>
      <c r="C15" s="7" t="s">
        <v>65</v>
      </c>
      <c r="D15" s="7" t="s">
        <v>65</v>
      </c>
      <c r="E15" s="9">
        <f t="shared" si="30"/>
        <v>10</v>
      </c>
      <c r="F15" s="10" t="s">
        <v>190</v>
      </c>
      <c r="G15" s="7" t="s">
        <v>185</v>
      </c>
      <c r="H15" s="10" t="str">
        <f>VLOOKUP(G15,H_ProtSeq!A:B,2,FALSE)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I15" s="8" t="str">
        <f>VLOOKUP(D15,HHpresent!A:A,1,FALSE)</f>
        <v>QEQTHSK</v>
      </c>
      <c r="J15" s="8" t="str">
        <f>VLOOKUP(D15,HHunique!A:A,1,FALSE)</f>
        <v>QEQTHSK</v>
      </c>
      <c r="K15" s="11" t="e">
        <f>VLOOKUP(D15,H_NIST!B:B,1,FALSE)</f>
        <v>#N/A</v>
      </c>
      <c r="L15" s="11" t="e">
        <f>VLOOKUP(D15,Detectedpreviously!A:B,2,FALSE)</f>
        <v>#N/A</v>
      </c>
      <c r="M15" s="10">
        <f>VLOOKUP(D15,H_SVM!C:E,3,FALSE)</f>
        <v>0.188</v>
      </c>
      <c r="N15" s="10">
        <f>VLOOKUP(D15,H_ANN!B:D,3,FALSE)</f>
        <v>0.23300000000000001</v>
      </c>
      <c r="O15" s="11" t="e">
        <f>VLOOKUP(D15,H_Bi!B:D,3,FALSE)</f>
        <v>#N/A</v>
      </c>
      <c r="P15" s="10">
        <f>VLOOKUP($D15,H_MCPRED!$B:$D,2,FALSE)</f>
        <v>0.82</v>
      </c>
      <c r="Q15" s="11">
        <f>VLOOKUP($D15,H_MCPRED!$B:$D,3,FALSE)</f>
        <v>0.44</v>
      </c>
      <c r="R15" s="10">
        <f t="shared" si="1"/>
        <v>7</v>
      </c>
      <c r="S15" s="11">
        <f t="shared" si="2"/>
        <v>1275</v>
      </c>
      <c r="T15" s="10">
        <f t="shared" si="3"/>
        <v>0</v>
      </c>
      <c r="U15" s="11">
        <f t="shared" si="4"/>
        <v>0</v>
      </c>
      <c r="V15" s="10">
        <f t="shared" si="29"/>
        <v>327</v>
      </c>
      <c r="W15" s="11" t="str">
        <f t="shared" si="5"/>
        <v>okay</v>
      </c>
      <c r="X15" s="10" t="str">
        <f t="shared" si="6"/>
        <v>L</v>
      </c>
      <c r="Y15" s="10" t="str">
        <f t="shared" si="7"/>
        <v>E</v>
      </c>
      <c r="Z15" s="10" t="str">
        <f t="shared" si="8"/>
        <v>K</v>
      </c>
      <c r="AA15" s="10" t="str">
        <f t="shared" si="9"/>
        <v>Q</v>
      </c>
      <c r="AB15" s="11" t="str">
        <f t="shared" si="10"/>
        <v>E</v>
      </c>
      <c r="AC15" s="10" t="str">
        <f t="shared" si="11"/>
        <v>H</v>
      </c>
      <c r="AD15" s="10" t="str">
        <f t="shared" si="12"/>
        <v>S</v>
      </c>
      <c r="AE15" s="10" t="str">
        <f t="shared" si="13"/>
        <v>K</v>
      </c>
      <c r="AF15" s="10" t="str">
        <f t="shared" si="14"/>
        <v>A</v>
      </c>
      <c r="AG15" s="10" t="str">
        <f t="shared" si="15"/>
        <v>S</v>
      </c>
      <c r="AH15" s="10"/>
      <c r="AI15" s="10">
        <f t="shared" si="16"/>
        <v>0</v>
      </c>
      <c r="AJ15" s="10">
        <f t="shared" si="17"/>
        <v>0</v>
      </c>
      <c r="AK15" s="10">
        <f t="shared" si="18"/>
        <v>1</v>
      </c>
      <c r="AL15" s="10">
        <f t="shared" si="19"/>
        <v>0</v>
      </c>
      <c r="AM15" s="10"/>
      <c r="AN15" s="10"/>
      <c r="AO15" s="10">
        <f t="shared" si="20"/>
        <v>1</v>
      </c>
      <c r="AP15" s="10">
        <f t="shared" si="21"/>
        <v>3</v>
      </c>
      <c r="AQ15" s="10">
        <f t="shared" si="22"/>
        <v>3</v>
      </c>
      <c r="AR15" s="10">
        <f t="shared" si="31"/>
        <v>0</v>
      </c>
      <c r="AS15" s="10">
        <f t="shared" si="31"/>
        <v>0</v>
      </c>
      <c r="AT15" s="10">
        <f t="shared" si="24"/>
        <v>0</v>
      </c>
      <c r="AU15" s="10">
        <f t="shared" si="25"/>
        <v>0</v>
      </c>
      <c r="AV15" s="10">
        <f t="shared" si="26"/>
        <v>0</v>
      </c>
      <c r="AW15" s="10">
        <f t="shared" si="27"/>
        <v>3</v>
      </c>
      <c r="AX15" s="10">
        <f t="shared" si="28"/>
        <v>0</v>
      </c>
    </row>
    <row r="16" spans="1:50" x14ac:dyDescent="0.3">
      <c r="A16" s="7" t="s">
        <v>644</v>
      </c>
      <c r="B16" s="11">
        <f>HLOOKUP(D16,ORF2variants_protseq!$1:$2,2,FALSE)</f>
        <v>71</v>
      </c>
      <c r="C16" s="7" t="s">
        <v>70</v>
      </c>
      <c r="D16" s="7" t="s">
        <v>70</v>
      </c>
      <c r="E16" s="9">
        <f t="shared" si="30"/>
        <v>10</v>
      </c>
      <c r="F16" s="10" t="s">
        <v>190</v>
      </c>
      <c r="G16" s="7" t="s">
        <v>185</v>
      </c>
      <c r="H16" s="10" t="str">
        <f>VLOOKUP(G16,H_ProtSeq!A:B,2,FALSE)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I16" s="8" t="str">
        <f>VLOOKUP(D16,HHpresent!A:A,1,FALSE)</f>
        <v>GDITTDPTEIQTTIR</v>
      </c>
      <c r="J16" s="8" t="str">
        <f>VLOOKUP(D16,HHunique!A:A,1,FALSE)</f>
        <v>GDITTDPTEIQTTIR</v>
      </c>
      <c r="K16" s="11" t="e">
        <f>VLOOKUP(D16,H_NIST!B:B,1,FALSE)</f>
        <v>#N/A</v>
      </c>
      <c r="L16" s="11">
        <f>VLOOKUP(D16,Detectedpreviously!A:B,2,FALSE)</f>
        <v>4</v>
      </c>
      <c r="M16" s="10">
        <f>VLOOKUP(D16,H_SVM!C:E,3,FALSE)</f>
        <v>0.73599999999999999</v>
      </c>
      <c r="N16" s="10">
        <f>VLOOKUP(D16,H_ANN!B:D,3,FALSE)</f>
        <v>0.76600000000000001</v>
      </c>
      <c r="O16" s="11">
        <f>VLOOKUP(D16,H_Bi!B:D,3,FALSE)</f>
        <v>3</v>
      </c>
      <c r="P16" s="10">
        <f>VLOOKUP($D16,H_MCPRED!$B:$D,2,FALSE)</f>
        <v>0.98</v>
      </c>
      <c r="Q16" s="11">
        <f>VLOOKUP($D16,H_MCPRED!$B:$D,3,FALSE)</f>
        <v>0.67</v>
      </c>
      <c r="R16" s="10">
        <f t="shared" si="1"/>
        <v>15</v>
      </c>
      <c r="S16" s="11">
        <f t="shared" si="2"/>
        <v>1275</v>
      </c>
      <c r="T16" s="10">
        <f t="shared" si="3"/>
        <v>0</v>
      </c>
      <c r="U16" s="11">
        <f t="shared" si="4"/>
        <v>0</v>
      </c>
      <c r="V16" s="10">
        <f t="shared" si="29"/>
        <v>398</v>
      </c>
      <c r="W16" s="11" t="str">
        <f t="shared" si="5"/>
        <v>okay</v>
      </c>
      <c r="X16" s="10" t="str">
        <f t="shared" si="6"/>
        <v>N</v>
      </c>
      <c r="Y16" s="10" t="str">
        <f t="shared" si="7"/>
        <v>D</v>
      </c>
      <c r="Z16" s="10" t="str">
        <f t="shared" si="8"/>
        <v>K</v>
      </c>
      <c r="AA16" s="10" t="str">
        <f t="shared" si="9"/>
        <v>G</v>
      </c>
      <c r="AB16" s="11" t="str">
        <f t="shared" si="10"/>
        <v>D</v>
      </c>
      <c r="AC16" s="10" t="str">
        <f t="shared" si="11"/>
        <v>T</v>
      </c>
      <c r="AD16" s="10" t="str">
        <f t="shared" si="12"/>
        <v>I</v>
      </c>
      <c r="AE16" s="10" t="str">
        <f t="shared" si="13"/>
        <v>R</v>
      </c>
      <c r="AF16" s="10" t="str">
        <f t="shared" si="14"/>
        <v>E</v>
      </c>
      <c r="AG16" s="10" t="str">
        <f t="shared" si="15"/>
        <v>Y</v>
      </c>
      <c r="AH16" s="10"/>
      <c r="AI16" s="10">
        <f t="shared" si="16"/>
        <v>0</v>
      </c>
      <c r="AJ16" s="10">
        <f t="shared" si="17"/>
        <v>0</v>
      </c>
      <c r="AK16" s="10">
        <f t="shared" si="18"/>
        <v>1</v>
      </c>
      <c r="AL16" s="10">
        <f t="shared" si="19"/>
        <v>0</v>
      </c>
      <c r="AM16" s="10"/>
      <c r="AN16" s="10"/>
      <c r="AO16" s="10">
        <f t="shared" si="20"/>
        <v>1</v>
      </c>
      <c r="AP16" s="10">
        <f t="shared" si="21"/>
        <v>0</v>
      </c>
      <c r="AQ16" s="10">
        <f t="shared" si="22"/>
        <v>6</v>
      </c>
      <c r="AR16" s="10">
        <f t="shared" si="31"/>
        <v>0</v>
      </c>
      <c r="AS16" s="10">
        <f t="shared" si="31"/>
        <v>0</v>
      </c>
      <c r="AT16" s="10">
        <f t="shared" si="24"/>
        <v>0</v>
      </c>
      <c r="AU16" s="10">
        <f t="shared" si="25"/>
        <v>0</v>
      </c>
      <c r="AV16" s="10">
        <f t="shared" si="26"/>
        <v>0</v>
      </c>
      <c r="AW16" s="10">
        <f t="shared" si="27"/>
        <v>3</v>
      </c>
      <c r="AX16" s="10">
        <f t="shared" si="28"/>
        <v>0</v>
      </c>
    </row>
  </sheetData>
  <protectedRanges>
    <protectedRange sqref="A1:A13 A14:A15" name="PEPotec"/>
  </protectedRanges>
  <conditionalFormatting sqref="AF2:AF4 AD2:AD4 AA2:AA4 Y2:Y4 Y6:Y16 AA6:AA16 AD6:AD16 AF6:AF16">
    <cfRule type="containsText" dxfId="20" priority="8" operator="containsText" text="E">
      <formula>NOT(ISERROR(SEARCH("E",Y2)))</formula>
    </cfRule>
    <cfRule type="containsText" dxfId="19" priority="9" operator="containsText" text="D">
      <formula>NOT(ISERROR(SEARCH("D",Y2)))</formula>
    </cfRule>
  </conditionalFormatting>
  <conditionalFormatting sqref="T2:U4 T6:U16">
    <cfRule type="cellIs" dxfId="18" priority="14" operator="greaterThanOrEqual">
      <formula>1</formula>
    </cfRule>
  </conditionalFormatting>
  <conditionalFormatting sqref="R2:R4 R6:R16">
    <cfRule type="cellIs" dxfId="17" priority="13" operator="greaterThan">
      <formula>25</formula>
    </cfRule>
  </conditionalFormatting>
  <conditionalFormatting sqref="W2:W4 W6:W16">
    <cfRule type="containsText" dxfId="16" priority="12" operator="containsText" text="terminus">
      <formula>NOT(ISERROR(SEARCH("terminus",W2)))</formula>
    </cfRule>
  </conditionalFormatting>
  <conditionalFormatting sqref="AF2:AG4 AA2:AD4 X2:Y4 X6:Y16 AA6:AD16 AF6:AG16">
    <cfRule type="containsText" dxfId="15" priority="10" operator="containsText" text="R">
      <formula>NOT(ISERROR(SEARCH("R",X2)))</formula>
    </cfRule>
    <cfRule type="containsText" dxfId="14" priority="11" operator="containsText" text="K">
      <formula>NOT(ISERROR(SEARCH("K",X2)))</formula>
    </cfRule>
  </conditionalFormatting>
  <conditionalFormatting sqref="AF5 AD5 AA5 Y5">
    <cfRule type="containsText" dxfId="13" priority="1" operator="containsText" text="E">
      <formula>NOT(ISERROR(SEARCH("E",Y5)))</formula>
    </cfRule>
    <cfRule type="containsText" dxfId="12" priority="2" operator="containsText" text="D">
      <formula>NOT(ISERROR(SEARCH("D",Y5)))</formula>
    </cfRule>
  </conditionalFormatting>
  <conditionalFormatting sqref="T5:U5">
    <cfRule type="cellIs" dxfId="11" priority="7" operator="greaterThanOrEqual">
      <formula>1</formula>
    </cfRule>
  </conditionalFormatting>
  <conditionalFormatting sqref="R5">
    <cfRule type="cellIs" dxfId="10" priority="6" operator="greaterThan">
      <formula>25</formula>
    </cfRule>
  </conditionalFormatting>
  <conditionalFormatting sqref="W5">
    <cfRule type="containsText" dxfId="9" priority="5" operator="containsText" text="terminus">
      <formula>NOT(ISERROR(SEARCH("terminus",W5)))</formula>
    </cfRule>
  </conditionalFormatting>
  <conditionalFormatting sqref="AF5:AG5 AA5:AD5 X5:Y5">
    <cfRule type="containsText" dxfId="8" priority="3" operator="containsText" text="R">
      <formula>NOT(ISERROR(SEARCH("R",X5)))</formula>
    </cfRule>
    <cfRule type="containsText" dxfId="7" priority="4" operator="containsText" text="K">
      <formula>NOT(ISERROR(SEARCH("K",X5)))</formula>
    </cfRule>
  </conditionalFormatting>
  <dataValidations count="2">
    <dataValidation allowBlank="1" showInputMessage="1" showErrorMessage="1" prompt="First 22 letters printed on the tube" sqref="A1:B13 A14:B15" xr:uid="{660CFC35-A5D9-4044-8F86-0E1AE19D1117}"/>
    <dataValidation allowBlank="1" showInputMessage="1" showErrorMessage="1" prompt="Indicate modification(s) with brackets [ ]_x000a_Indicate heavy residue with parentheses ( )_x000a_" sqref="A1:B13 A14:B15" xr:uid="{533316F5-C24D-4762-A974-9D235FFC7491}"/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372"/>
  <sheetViews>
    <sheetView topLeftCell="A339" zoomScale="70" zoomScaleNormal="70" workbookViewId="0">
      <selection activeCell="A357" sqref="A357:XFD362"/>
    </sheetView>
  </sheetViews>
  <sheetFormatPr defaultRowHeight="14.4" x14ac:dyDescent="0.3"/>
  <cols>
    <col min="1" max="1" width="33.88671875" bestFit="1" customWidth="1"/>
    <col min="11" max="11" width="75.44140625" bestFit="1" customWidth="1"/>
    <col min="12" max="12" width="9.77734375" customWidth="1"/>
  </cols>
  <sheetData>
    <row r="1" spans="1:14" x14ac:dyDescent="0.3">
      <c r="A1" t="s">
        <v>45</v>
      </c>
      <c r="B1">
        <v>3</v>
      </c>
      <c r="C1">
        <v>46.97</v>
      </c>
      <c r="D1">
        <v>37.200000000000003</v>
      </c>
      <c r="E1" t="s">
        <v>185</v>
      </c>
      <c r="F1" t="s">
        <v>192</v>
      </c>
      <c r="H1">
        <v>1</v>
      </c>
      <c r="I1">
        <v>1</v>
      </c>
      <c r="J1" t="s">
        <v>185</v>
      </c>
      <c r="K1" t="s">
        <v>193</v>
      </c>
      <c r="M1">
        <v>1</v>
      </c>
      <c r="N1">
        <v>1</v>
      </c>
    </row>
    <row r="2" spans="1:14" x14ac:dyDescent="0.3">
      <c r="A2" t="s">
        <v>46</v>
      </c>
      <c r="B2">
        <v>4.5</v>
      </c>
      <c r="C2">
        <v>20.73</v>
      </c>
      <c r="D2">
        <v>23.5</v>
      </c>
      <c r="E2" t="s">
        <v>185</v>
      </c>
      <c r="F2" t="s">
        <v>192</v>
      </c>
      <c r="H2">
        <v>1</v>
      </c>
      <c r="I2">
        <v>1</v>
      </c>
      <c r="J2" t="s">
        <v>185</v>
      </c>
      <c r="K2" t="s">
        <v>193</v>
      </c>
      <c r="M2">
        <v>1</v>
      </c>
      <c r="N2">
        <v>1</v>
      </c>
    </row>
    <row r="3" spans="1:14" x14ac:dyDescent="0.3">
      <c r="A3" t="s">
        <v>47</v>
      </c>
      <c r="B3">
        <v>-6.3</v>
      </c>
      <c r="C3">
        <v>17.87</v>
      </c>
      <c r="D3">
        <v>19.7</v>
      </c>
      <c r="E3" t="s">
        <v>185</v>
      </c>
      <c r="F3" t="s">
        <v>192</v>
      </c>
      <c r="H3">
        <v>1</v>
      </c>
      <c r="I3">
        <v>1</v>
      </c>
      <c r="J3" t="s">
        <v>185</v>
      </c>
      <c r="K3" t="s">
        <v>193</v>
      </c>
      <c r="M3">
        <v>1</v>
      </c>
      <c r="N3">
        <v>1</v>
      </c>
    </row>
    <row r="4" spans="1:14" x14ac:dyDescent="0.3">
      <c r="A4" t="s">
        <v>48</v>
      </c>
      <c r="B4">
        <v>-6.3</v>
      </c>
      <c r="C4">
        <v>3.98</v>
      </c>
      <c r="D4">
        <v>7.2</v>
      </c>
      <c r="E4" t="s">
        <v>185</v>
      </c>
      <c r="F4" t="s">
        <v>192</v>
      </c>
      <c r="H4">
        <v>1</v>
      </c>
      <c r="I4">
        <v>1</v>
      </c>
      <c r="J4" t="s">
        <v>185</v>
      </c>
      <c r="K4" t="s">
        <v>193</v>
      </c>
      <c r="M4">
        <v>1</v>
      </c>
      <c r="N4">
        <v>1</v>
      </c>
    </row>
    <row r="5" spans="1:14" x14ac:dyDescent="0.3">
      <c r="A5" t="s">
        <v>49</v>
      </c>
      <c r="B5">
        <v>11.7</v>
      </c>
      <c r="C5">
        <v>25.7</v>
      </c>
      <c r="D5">
        <v>24.4</v>
      </c>
      <c r="E5" t="s">
        <v>185</v>
      </c>
      <c r="F5" t="s">
        <v>192</v>
      </c>
      <c r="H5">
        <v>1</v>
      </c>
      <c r="I5">
        <v>1</v>
      </c>
      <c r="J5" t="s">
        <v>185</v>
      </c>
      <c r="K5" t="s">
        <v>193</v>
      </c>
      <c r="M5">
        <v>1</v>
      </c>
      <c r="N5">
        <v>1</v>
      </c>
    </row>
    <row r="6" spans="1:14" x14ac:dyDescent="0.3">
      <c r="A6" t="s">
        <v>50</v>
      </c>
      <c r="B6">
        <v>-11.5</v>
      </c>
      <c r="C6">
        <v>10.039999999999999</v>
      </c>
      <c r="D6">
        <v>12</v>
      </c>
      <c r="E6" t="s">
        <v>185</v>
      </c>
      <c r="F6" t="s">
        <v>192</v>
      </c>
      <c r="H6">
        <v>1</v>
      </c>
      <c r="I6">
        <v>1</v>
      </c>
      <c r="J6" t="s">
        <v>185</v>
      </c>
      <c r="K6" t="s">
        <v>193</v>
      </c>
      <c r="M6">
        <v>1</v>
      </c>
      <c r="N6">
        <v>1</v>
      </c>
    </row>
    <row r="7" spans="1:14" x14ac:dyDescent="0.3">
      <c r="A7" t="s">
        <v>51</v>
      </c>
      <c r="B7">
        <v>-1.7</v>
      </c>
      <c r="C7">
        <v>22.08</v>
      </c>
      <c r="D7">
        <v>19.600000000000001</v>
      </c>
      <c r="E7" t="s">
        <v>185</v>
      </c>
      <c r="F7" t="s">
        <v>192</v>
      </c>
      <c r="H7">
        <v>1</v>
      </c>
      <c r="I7">
        <v>1</v>
      </c>
      <c r="J7" t="s">
        <v>185</v>
      </c>
      <c r="K7" t="s">
        <v>193</v>
      </c>
      <c r="M7">
        <v>1</v>
      </c>
      <c r="N7">
        <v>1</v>
      </c>
    </row>
    <row r="8" spans="1:14" x14ac:dyDescent="0.3">
      <c r="A8" t="s">
        <v>52</v>
      </c>
      <c r="B8">
        <v>-8.3000000000000007</v>
      </c>
      <c r="C8">
        <v>42.63</v>
      </c>
      <c r="D8">
        <v>42</v>
      </c>
      <c r="E8" t="s">
        <v>185</v>
      </c>
      <c r="F8" t="s">
        <v>192</v>
      </c>
      <c r="H8">
        <v>1</v>
      </c>
      <c r="I8">
        <v>1</v>
      </c>
      <c r="J8" t="s">
        <v>185</v>
      </c>
      <c r="K8" t="s">
        <v>193</v>
      </c>
      <c r="M8">
        <v>1</v>
      </c>
      <c r="N8">
        <v>1</v>
      </c>
    </row>
    <row r="9" spans="1:14" x14ac:dyDescent="0.3">
      <c r="A9" t="s">
        <v>53</v>
      </c>
      <c r="B9">
        <v>-4</v>
      </c>
      <c r="C9">
        <v>17.559999999999999</v>
      </c>
      <c r="D9">
        <v>19.8</v>
      </c>
      <c r="E9" t="s">
        <v>185</v>
      </c>
      <c r="F9" t="s">
        <v>192</v>
      </c>
      <c r="H9">
        <v>1</v>
      </c>
      <c r="I9">
        <v>1</v>
      </c>
      <c r="J9" t="s">
        <v>185</v>
      </c>
      <c r="K9" t="s">
        <v>193</v>
      </c>
      <c r="M9">
        <v>1</v>
      </c>
      <c r="N9">
        <v>1</v>
      </c>
    </row>
    <row r="10" spans="1:14" x14ac:dyDescent="0.3">
      <c r="A10" t="s">
        <v>54</v>
      </c>
      <c r="B10">
        <v>-1.3</v>
      </c>
      <c r="C10">
        <v>57.26</v>
      </c>
      <c r="D10">
        <v>45.2</v>
      </c>
      <c r="E10" t="s">
        <v>185</v>
      </c>
      <c r="F10" t="s">
        <v>192</v>
      </c>
      <c r="H10">
        <v>1</v>
      </c>
      <c r="I10">
        <v>1</v>
      </c>
      <c r="J10" t="s">
        <v>185</v>
      </c>
      <c r="K10" t="s">
        <v>193</v>
      </c>
      <c r="M10">
        <v>1</v>
      </c>
      <c r="N10">
        <v>1</v>
      </c>
    </row>
    <row r="11" spans="1:14" x14ac:dyDescent="0.3">
      <c r="A11" t="s">
        <v>55</v>
      </c>
      <c r="B11">
        <v>-13.5</v>
      </c>
      <c r="C11">
        <v>45.16</v>
      </c>
      <c r="D11">
        <v>36.700000000000003</v>
      </c>
      <c r="E11" t="s">
        <v>185</v>
      </c>
      <c r="F11" t="s">
        <v>192</v>
      </c>
      <c r="H11">
        <v>1</v>
      </c>
      <c r="I11">
        <v>1</v>
      </c>
      <c r="J11" t="s">
        <v>185</v>
      </c>
      <c r="K11" t="s">
        <v>193</v>
      </c>
      <c r="M11">
        <v>1</v>
      </c>
      <c r="N11">
        <v>1</v>
      </c>
    </row>
    <row r="12" spans="1:14" x14ac:dyDescent="0.3">
      <c r="A12" t="s">
        <v>56</v>
      </c>
      <c r="B12">
        <v>-15.1</v>
      </c>
      <c r="C12">
        <v>27.85</v>
      </c>
      <c r="D12">
        <v>23.6</v>
      </c>
      <c r="E12" t="s">
        <v>185</v>
      </c>
      <c r="F12" t="s">
        <v>192</v>
      </c>
      <c r="H12">
        <v>1</v>
      </c>
      <c r="I12">
        <v>1</v>
      </c>
      <c r="J12" t="s">
        <v>185</v>
      </c>
      <c r="K12" t="s">
        <v>193</v>
      </c>
      <c r="M12">
        <v>1</v>
      </c>
      <c r="N12">
        <v>1</v>
      </c>
    </row>
    <row r="13" spans="1:14" x14ac:dyDescent="0.3">
      <c r="A13" t="s">
        <v>57</v>
      </c>
      <c r="B13">
        <v>1.4</v>
      </c>
      <c r="C13">
        <v>14.4</v>
      </c>
      <c r="D13">
        <v>11.5</v>
      </c>
      <c r="E13" t="s">
        <v>185</v>
      </c>
      <c r="F13" t="s">
        <v>192</v>
      </c>
      <c r="H13">
        <v>1</v>
      </c>
      <c r="I13">
        <v>1</v>
      </c>
      <c r="J13" t="s">
        <v>185</v>
      </c>
      <c r="K13" t="s">
        <v>193</v>
      </c>
      <c r="M13">
        <v>1</v>
      </c>
      <c r="N13">
        <v>1</v>
      </c>
    </row>
    <row r="14" spans="1:14" x14ac:dyDescent="0.3">
      <c r="A14" t="s">
        <v>58</v>
      </c>
      <c r="B14">
        <v>-2.8</v>
      </c>
      <c r="C14">
        <v>37.14</v>
      </c>
      <c r="D14">
        <v>26.8</v>
      </c>
      <c r="E14" t="s">
        <v>185</v>
      </c>
      <c r="F14" t="s">
        <v>192</v>
      </c>
      <c r="H14">
        <v>1</v>
      </c>
      <c r="I14">
        <v>1</v>
      </c>
      <c r="J14" t="s">
        <v>185</v>
      </c>
      <c r="K14" t="s">
        <v>193</v>
      </c>
      <c r="M14">
        <v>1</v>
      </c>
      <c r="N14">
        <v>1</v>
      </c>
    </row>
    <row r="15" spans="1:14" x14ac:dyDescent="0.3">
      <c r="A15" t="s">
        <v>59</v>
      </c>
      <c r="B15">
        <v>-9.1999999999999993</v>
      </c>
      <c r="C15">
        <v>5.5</v>
      </c>
      <c r="D15">
        <v>5.9</v>
      </c>
      <c r="E15" t="s">
        <v>185</v>
      </c>
      <c r="F15" t="s">
        <v>192</v>
      </c>
      <c r="H15">
        <v>1</v>
      </c>
      <c r="I15">
        <v>1</v>
      </c>
      <c r="J15" t="s">
        <v>185</v>
      </c>
      <c r="K15" t="s">
        <v>193</v>
      </c>
      <c r="M15">
        <v>1</v>
      </c>
      <c r="N15">
        <v>1</v>
      </c>
    </row>
    <row r="16" spans="1:14" x14ac:dyDescent="0.3">
      <c r="A16" t="s">
        <v>60</v>
      </c>
      <c r="B16">
        <v>-9</v>
      </c>
      <c r="C16">
        <v>48.69</v>
      </c>
      <c r="D16">
        <v>40.1</v>
      </c>
      <c r="E16" t="s">
        <v>185</v>
      </c>
      <c r="F16" t="s">
        <v>192</v>
      </c>
      <c r="H16">
        <v>1</v>
      </c>
      <c r="I16">
        <v>1</v>
      </c>
      <c r="J16" t="s">
        <v>185</v>
      </c>
      <c r="K16" t="s">
        <v>193</v>
      </c>
      <c r="M16">
        <v>1</v>
      </c>
      <c r="N16">
        <v>1</v>
      </c>
    </row>
    <row r="17" spans="1:14" x14ac:dyDescent="0.3">
      <c r="A17" t="s">
        <v>61</v>
      </c>
      <c r="B17">
        <v>-11.1</v>
      </c>
      <c r="C17">
        <v>18.2</v>
      </c>
      <c r="D17">
        <v>22.9</v>
      </c>
      <c r="E17" t="s">
        <v>185</v>
      </c>
      <c r="F17" t="s">
        <v>192</v>
      </c>
      <c r="H17">
        <v>1</v>
      </c>
      <c r="I17">
        <v>1</v>
      </c>
      <c r="J17" t="s">
        <v>185</v>
      </c>
      <c r="K17" t="s">
        <v>193</v>
      </c>
      <c r="M17">
        <v>1</v>
      </c>
      <c r="N17">
        <v>1</v>
      </c>
    </row>
    <row r="18" spans="1:14" x14ac:dyDescent="0.3">
      <c r="A18" t="s">
        <v>62</v>
      </c>
      <c r="B18">
        <v>-13.1</v>
      </c>
      <c r="C18">
        <v>36.83</v>
      </c>
      <c r="D18">
        <v>38.4</v>
      </c>
      <c r="E18" t="s">
        <v>185</v>
      </c>
      <c r="F18" t="s">
        <v>192</v>
      </c>
      <c r="H18">
        <v>1</v>
      </c>
      <c r="I18">
        <v>1</v>
      </c>
      <c r="J18" t="s">
        <v>185</v>
      </c>
      <c r="K18" t="s">
        <v>193</v>
      </c>
      <c r="M18">
        <v>1</v>
      </c>
      <c r="N18">
        <v>1</v>
      </c>
    </row>
    <row r="19" spans="1:14" x14ac:dyDescent="0.3">
      <c r="A19" t="s">
        <v>63</v>
      </c>
      <c r="B19">
        <v>6</v>
      </c>
      <c r="C19">
        <v>24.81</v>
      </c>
      <c r="D19">
        <v>26.2</v>
      </c>
      <c r="E19" t="s">
        <v>185</v>
      </c>
      <c r="F19" t="s">
        <v>192</v>
      </c>
      <c r="H19">
        <v>1</v>
      </c>
      <c r="I19">
        <v>1</v>
      </c>
      <c r="J19" t="s">
        <v>185</v>
      </c>
      <c r="K19" t="s">
        <v>193</v>
      </c>
      <c r="M19">
        <v>1</v>
      </c>
      <c r="N19">
        <v>1</v>
      </c>
    </row>
    <row r="20" spans="1:14" x14ac:dyDescent="0.3">
      <c r="A20" t="s">
        <v>64</v>
      </c>
      <c r="B20">
        <v>-1</v>
      </c>
      <c r="C20">
        <v>22.54</v>
      </c>
      <c r="D20">
        <v>19.399999999999999</v>
      </c>
      <c r="E20" t="s">
        <v>185</v>
      </c>
      <c r="F20" t="s">
        <v>192</v>
      </c>
      <c r="H20">
        <v>1</v>
      </c>
      <c r="I20">
        <v>1</v>
      </c>
      <c r="J20" t="s">
        <v>185</v>
      </c>
      <c r="K20" t="s">
        <v>193</v>
      </c>
      <c r="M20">
        <v>1</v>
      </c>
      <c r="N20">
        <v>1</v>
      </c>
    </row>
    <row r="21" spans="1:14" x14ac:dyDescent="0.3">
      <c r="A21" t="s">
        <v>65</v>
      </c>
      <c r="B21">
        <v>-19.100000000000001</v>
      </c>
      <c r="C21">
        <v>-3.12</v>
      </c>
      <c r="D21">
        <v>1.2</v>
      </c>
      <c r="E21" t="s">
        <v>185</v>
      </c>
      <c r="F21" t="s">
        <v>192</v>
      </c>
      <c r="H21">
        <v>1</v>
      </c>
      <c r="I21">
        <v>1</v>
      </c>
      <c r="J21" t="s">
        <v>185</v>
      </c>
      <c r="K21" t="s">
        <v>193</v>
      </c>
      <c r="M21">
        <v>1</v>
      </c>
      <c r="N21">
        <v>1</v>
      </c>
    </row>
    <row r="22" spans="1:14" x14ac:dyDescent="0.3">
      <c r="A22" t="s">
        <v>67</v>
      </c>
      <c r="B22">
        <v>-4.0999999999999996</v>
      </c>
      <c r="C22">
        <v>27.45</v>
      </c>
      <c r="D22">
        <v>32.1</v>
      </c>
      <c r="E22" t="s">
        <v>185</v>
      </c>
      <c r="F22" t="s">
        <v>192</v>
      </c>
      <c r="H22">
        <v>1</v>
      </c>
      <c r="I22">
        <v>1</v>
      </c>
      <c r="J22" t="s">
        <v>185</v>
      </c>
      <c r="K22" t="s">
        <v>193</v>
      </c>
      <c r="M22">
        <v>1</v>
      </c>
      <c r="N22">
        <v>1</v>
      </c>
    </row>
    <row r="23" spans="1:14" x14ac:dyDescent="0.3">
      <c r="A23" t="s">
        <v>68</v>
      </c>
      <c r="B23">
        <v>-4</v>
      </c>
      <c r="C23">
        <v>13.71</v>
      </c>
      <c r="D23">
        <v>12.7</v>
      </c>
      <c r="E23" t="s">
        <v>185</v>
      </c>
      <c r="F23" t="s">
        <v>192</v>
      </c>
      <c r="H23">
        <v>1</v>
      </c>
      <c r="I23">
        <v>1</v>
      </c>
      <c r="J23" t="s">
        <v>185</v>
      </c>
      <c r="K23" t="s">
        <v>193</v>
      </c>
      <c r="M23">
        <v>1</v>
      </c>
      <c r="N23">
        <v>1</v>
      </c>
    </row>
    <row r="24" spans="1:14" x14ac:dyDescent="0.3">
      <c r="A24" t="s">
        <v>69</v>
      </c>
      <c r="B24">
        <v>-6.1</v>
      </c>
      <c r="C24">
        <v>13.44</v>
      </c>
      <c r="D24">
        <v>14.4</v>
      </c>
      <c r="E24" t="s">
        <v>185</v>
      </c>
      <c r="F24" t="s">
        <v>192</v>
      </c>
      <c r="H24">
        <v>1</v>
      </c>
      <c r="I24">
        <v>1</v>
      </c>
      <c r="J24" t="s">
        <v>185</v>
      </c>
      <c r="K24" t="s">
        <v>193</v>
      </c>
      <c r="M24">
        <v>1</v>
      </c>
      <c r="N24">
        <v>1</v>
      </c>
    </row>
    <row r="25" spans="1:14" x14ac:dyDescent="0.3">
      <c r="A25" t="s">
        <v>70</v>
      </c>
      <c r="B25">
        <v>-10.5</v>
      </c>
      <c r="C25">
        <v>26.98</v>
      </c>
      <c r="D25">
        <v>24.9</v>
      </c>
      <c r="E25" t="s">
        <v>185</v>
      </c>
      <c r="F25" t="s">
        <v>192</v>
      </c>
      <c r="H25">
        <v>1</v>
      </c>
      <c r="I25">
        <v>1</v>
      </c>
      <c r="J25" t="s">
        <v>185</v>
      </c>
      <c r="K25" t="s">
        <v>193</v>
      </c>
      <c r="M25">
        <v>1</v>
      </c>
      <c r="N25">
        <v>1</v>
      </c>
    </row>
    <row r="26" spans="1:14" x14ac:dyDescent="0.3">
      <c r="A26" t="s">
        <v>71</v>
      </c>
      <c r="B26">
        <v>-6.3</v>
      </c>
      <c r="C26">
        <v>8.52</v>
      </c>
      <c r="D26">
        <v>5.8</v>
      </c>
      <c r="E26" t="s">
        <v>185</v>
      </c>
      <c r="F26" t="s">
        <v>192</v>
      </c>
      <c r="H26">
        <v>1</v>
      </c>
      <c r="I26">
        <v>1</v>
      </c>
      <c r="J26" t="s">
        <v>185</v>
      </c>
      <c r="K26" t="s">
        <v>193</v>
      </c>
      <c r="M26">
        <v>1</v>
      </c>
      <c r="N26">
        <v>1</v>
      </c>
    </row>
    <row r="27" spans="1:14" x14ac:dyDescent="0.3">
      <c r="A27" t="s">
        <v>72</v>
      </c>
      <c r="B27">
        <v>-10.6</v>
      </c>
      <c r="C27">
        <v>49.63</v>
      </c>
      <c r="D27">
        <v>46.4</v>
      </c>
      <c r="E27" t="s">
        <v>185</v>
      </c>
      <c r="F27" t="s">
        <v>192</v>
      </c>
      <c r="H27">
        <v>1</v>
      </c>
      <c r="I27">
        <v>1</v>
      </c>
      <c r="J27" t="s">
        <v>185</v>
      </c>
      <c r="K27" t="s">
        <v>193</v>
      </c>
      <c r="M27">
        <v>1</v>
      </c>
      <c r="N27">
        <v>1</v>
      </c>
    </row>
    <row r="28" spans="1:14" x14ac:dyDescent="0.3">
      <c r="A28" t="s">
        <v>73</v>
      </c>
      <c r="B28">
        <v>-4.2</v>
      </c>
      <c r="C28">
        <v>49.17</v>
      </c>
      <c r="D28">
        <v>44.7</v>
      </c>
      <c r="E28" t="s">
        <v>185</v>
      </c>
      <c r="F28" t="s">
        <v>192</v>
      </c>
      <c r="H28">
        <v>1</v>
      </c>
      <c r="I28">
        <v>1</v>
      </c>
      <c r="J28" t="s">
        <v>185</v>
      </c>
      <c r="K28" t="s">
        <v>193</v>
      </c>
      <c r="M28">
        <v>1</v>
      </c>
      <c r="N28">
        <v>1</v>
      </c>
    </row>
    <row r="29" spans="1:14" x14ac:dyDescent="0.3">
      <c r="A29" t="s">
        <v>74</v>
      </c>
      <c r="B29">
        <v>-14.4</v>
      </c>
      <c r="C29">
        <v>24.53</v>
      </c>
      <c r="D29">
        <v>29.8</v>
      </c>
      <c r="E29" t="s">
        <v>185</v>
      </c>
      <c r="F29" t="s">
        <v>192</v>
      </c>
      <c r="H29">
        <v>1</v>
      </c>
      <c r="I29">
        <v>1</v>
      </c>
      <c r="J29" t="s">
        <v>185</v>
      </c>
      <c r="K29" t="s">
        <v>193</v>
      </c>
      <c r="M29">
        <v>1</v>
      </c>
      <c r="N29">
        <v>1</v>
      </c>
    </row>
    <row r="30" spans="1:14" x14ac:dyDescent="0.3">
      <c r="A30" t="s">
        <v>75</v>
      </c>
      <c r="B30">
        <v>5.9</v>
      </c>
      <c r="C30">
        <v>43.16</v>
      </c>
      <c r="D30">
        <v>37.1</v>
      </c>
      <c r="E30" t="s">
        <v>185</v>
      </c>
      <c r="F30" t="s">
        <v>192</v>
      </c>
      <c r="H30">
        <v>1</v>
      </c>
      <c r="I30">
        <v>1</v>
      </c>
      <c r="J30" t="s">
        <v>185</v>
      </c>
      <c r="K30" t="s">
        <v>193</v>
      </c>
      <c r="M30">
        <v>1</v>
      </c>
      <c r="N30">
        <v>1</v>
      </c>
    </row>
    <row r="31" spans="1:14" x14ac:dyDescent="0.3">
      <c r="A31" t="s">
        <v>76</v>
      </c>
      <c r="B31">
        <v>-0.6</v>
      </c>
      <c r="C31">
        <v>18.04</v>
      </c>
      <c r="D31">
        <v>19.399999999999999</v>
      </c>
      <c r="E31" t="s">
        <v>185</v>
      </c>
      <c r="F31" t="s">
        <v>192</v>
      </c>
      <c r="H31">
        <v>1</v>
      </c>
      <c r="I31">
        <v>1</v>
      </c>
      <c r="J31" t="s">
        <v>185</v>
      </c>
      <c r="K31" t="s">
        <v>193</v>
      </c>
      <c r="M31">
        <v>1</v>
      </c>
      <c r="N31">
        <v>1</v>
      </c>
    </row>
    <row r="32" spans="1:14" x14ac:dyDescent="0.3">
      <c r="A32" t="s">
        <v>77</v>
      </c>
      <c r="B32">
        <v>2.8</v>
      </c>
      <c r="C32">
        <v>55.95</v>
      </c>
      <c r="D32">
        <v>44.1</v>
      </c>
      <c r="E32" t="s">
        <v>185</v>
      </c>
      <c r="F32" t="s">
        <v>192</v>
      </c>
      <c r="H32">
        <v>1</v>
      </c>
      <c r="I32">
        <v>1</v>
      </c>
      <c r="J32" t="s">
        <v>185</v>
      </c>
      <c r="K32" t="s">
        <v>193</v>
      </c>
      <c r="M32">
        <v>1</v>
      </c>
      <c r="N32">
        <v>1</v>
      </c>
    </row>
    <row r="33" spans="1:14" x14ac:dyDescent="0.3">
      <c r="A33" t="s">
        <v>78</v>
      </c>
      <c r="B33">
        <v>-5.5</v>
      </c>
      <c r="C33">
        <v>39.74</v>
      </c>
      <c r="D33">
        <v>33.700000000000003</v>
      </c>
      <c r="E33" t="s">
        <v>185</v>
      </c>
      <c r="F33" t="s">
        <v>192</v>
      </c>
      <c r="H33">
        <v>1</v>
      </c>
      <c r="I33">
        <v>1</v>
      </c>
      <c r="J33" t="s">
        <v>185</v>
      </c>
      <c r="K33" t="s">
        <v>193</v>
      </c>
      <c r="M33">
        <v>1</v>
      </c>
      <c r="N33">
        <v>1</v>
      </c>
    </row>
    <row r="34" spans="1:14" x14ac:dyDescent="0.3">
      <c r="A34" t="s">
        <v>79</v>
      </c>
      <c r="B34">
        <v>-5.0999999999999996</v>
      </c>
      <c r="C34">
        <v>7.77</v>
      </c>
      <c r="D34">
        <v>7.2</v>
      </c>
      <c r="E34" t="s">
        <v>185</v>
      </c>
      <c r="F34" t="s">
        <v>192</v>
      </c>
      <c r="H34">
        <v>1</v>
      </c>
      <c r="I34">
        <v>1</v>
      </c>
      <c r="J34" t="s">
        <v>185</v>
      </c>
      <c r="K34" t="s">
        <v>193</v>
      </c>
      <c r="M34">
        <v>1</v>
      </c>
      <c r="N34">
        <v>1</v>
      </c>
    </row>
    <row r="35" spans="1:14" x14ac:dyDescent="0.3">
      <c r="A35" t="s">
        <v>80</v>
      </c>
      <c r="B35">
        <v>0.4</v>
      </c>
      <c r="C35">
        <v>55.05</v>
      </c>
      <c r="D35">
        <v>41.6</v>
      </c>
      <c r="E35" t="s">
        <v>185</v>
      </c>
      <c r="F35" t="s">
        <v>192</v>
      </c>
      <c r="H35">
        <v>1</v>
      </c>
      <c r="I35">
        <v>1</v>
      </c>
      <c r="J35" t="s">
        <v>185</v>
      </c>
      <c r="K35" t="s">
        <v>193</v>
      </c>
      <c r="M35">
        <v>1</v>
      </c>
      <c r="N35">
        <v>1</v>
      </c>
    </row>
    <row r="36" spans="1:14" x14ac:dyDescent="0.3">
      <c r="A36" t="s">
        <v>81</v>
      </c>
      <c r="B36">
        <v>-1.3</v>
      </c>
      <c r="C36">
        <v>24.09</v>
      </c>
      <c r="D36">
        <v>19.8</v>
      </c>
      <c r="E36" t="s">
        <v>185</v>
      </c>
      <c r="F36" t="s">
        <v>192</v>
      </c>
      <c r="H36">
        <v>1</v>
      </c>
      <c r="I36">
        <v>1</v>
      </c>
      <c r="J36" t="s">
        <v>185</v>
      </c>
      <c r="K36" t="s">
        <v>193</v>
      </c>
      <c r="M36">
        <v>1</v>
      </c>
      <c r="N36">
        <v>1</v>
      </c>
    </row>
    <row r="37" spans="1:14" x14ac:dyDescent="0.3">
      <c r="A37" t="s">
        <v>82</v>
      </c>
      <c r="B37">
        <v>1.1000000000000001</v>
      </c>
      <c r="C37">
        <v>28.01</v>
      </c>
      <c r="D37">
        <v>22.7</v>
      </c>
      <c r="E37" t="s">
        <v>185</v>
      </c>
      <c r="F37" t="s">
        <v>192</v>
      </c>
      <c r="H37">
        <v>1</v>
      </c>
      <c r="I37">
        <v>1</v>
      </c>
      <c r="J37" t="s">
        <v>185</v>
      </c>
      <c r="K37" t="s">
        <v>193</v>
      </c>
      <c r="M37">
        <v>1</v>
      </c>
      <c r="N37">
        <v>1</v>
      </c>
    </row>
    <row r="38" spans="1:14" x14ac:dyDescent="0.3">
      <c r="A38" t="s">
        <v>83</v>
      </c>
      <c r="B38">
        <v>0.5</v>
      </c>
      <c r="C38">
        <v>26.21</v>
      </c>
      <c r="D38">
        <v>28.9</v>
      </c>
      <c r="E38" t="s">
        <v>185</v>
      </c>
      <c r="F38" t="s">
        <v>192</v>
      </c>
      <c r="H38">
        <v>1</v>
      </c>
      <c r="I38">
        <v>1</v>
      </c>
      <c r="J38" t="s">
        <v>185</v>
      </c>
      <c r="K38" t="s">
        <v>193</v>
      </c>
      <c r="M38">
        <v>1</v>
      </c>
      <c r="N38">
        <v>1</v>
      </c>
    </row>
    <row r="39" spans="1:14" x14ac:dyDescent="0.3">
      <c r="A39" t="s">
        <v>84</v>
      </c>
      <c r="B39">
        <v>4.5</v>
      </c>
      <c r="C39">
        <v>29.31</v>
      </c>
      <c r="D39">
        <v>30.9</v>
      </c>
      <c r="E39" t="s">
        <v>185</v>
      </c>
      <c r="F39" t="s">
        <v>192</v>
      </c>
      <c r="H39">
        <v>1</v>
      </c>
      <c r="I39">
        <v>1</v>
      </c>
      <c r="J39" t="s">
        <v>185</v>
      </c>
      <c r="K39" t="s">
        <v>193</v>
      </c>
      <c r="M39">
        <v>1</v>
      </c>
      <c r="N39">
        <v>1</v>
      </c>
    </row>
    <row r="40" spans="1:14" x14ac:dyDescent="0.3">
      <c r="A40" t="s">
        <v>85</v>
      </c>
      <c r="B40">
        <v>-4.9000000000000004</v>
      </c>
      <c r="C40">
        <v>29.96</v>
      </c>
      <c r="D40">
        <v>26.7</v>
      </c>
      <c r="E40" t="s">
        <v>185</v>
      </c>
      <c r="F40" t="s">
        <v>192</v>
      </c>
      <c r="H40">
        <v>1</v>
      </c>
      <c r="I40">
        <v>1</v>
      </c>
      <c r="J40" t="s">
        <v>185</v>
      </c>
      <c r="K40" t="s">
        <v>193</v>
      </c>
      <c r="M40">
        <v>1</v>
      </c>
      <c r="N40">
        <v>1</v>
      </c>
    </row>
    <row r="41" spans="1:14" x14ac:dyDescent="0.3">
      <c r="A41" t="s">
        <v>86</v>
      </c>
      <c r="B41">
        <v>3.2</v>
      </c>
      <c r="C41">
        <v>24.34</v>
      </c>
      <c r="D41">
        <v>24.2</v>
      </c>
      <c r="E41" t="s">
        <v>185</v>
      </c>
      <c r="F41" t="s">
        <v>192</v>
      </c>
      <c r="H41">
        <v>1</v>
      </c>
      <c r="I41">
        <v>1</v>
      </c>
      <c r="J41" t="s">
        <v>185</v>
      </c>
      <c r="K41" t="s">
        <v>193</v>
      </c>
      <c r="M41">
        <v>1</v>
      </c>
      <c r="N41">
        <v>1</v>
      </c>
    </row>
    <row r="42" spans="1:14" x14ac:dyDescent="0.3">
      <c r="A42" t="s">
        <v>87</v>
      </c>
      <c r="B42">
        <v>19.600000000000001</v>
      </c>
      <c r="C42">
        <v>63.14</v>
      </c>
      <c r="D42">
        <v>57.2</v>
      </c>
      <c r="E42" t="s">
        <v>185</v>
      </c>
      <c r="F42" t="s">
        <v>192</v>
      </c>
      <c r="H42">
        <v>1</v>
      </c>
      <c r="I42">
        <v>1</v>
      </c>
      <c r="J42" t="s">
        <v>185</v>
      </c>
      <c r="K42" t="s">
        <v>193</v>
      </c>
      <c r="M42">
        <v>1</v>
      </c>
      <c r="N42">
        <v>1</v>
      </c>
    </row>
    <row r="43" spans="1:14" x14ac:dyDescent="0.3">
      <c r="A43" t="s">
        <v>88</v>
      </c>
      <c r="B43">
        <v>0.1</v>
      </c>
      <c r="C43">
        <v>12.3</v>
      </c>
      <c r="D43">
        <v>13.1</v>
      </c>
      <c r="E43" t="s">
        <v>185</v>
      </c>
      <c r="F43" t="s">
        <v>192</v>
      </c>
      <c r="H43">
        <v>1</v>
      </c>
      <c r="I43">
        <v>1</v>
      </c>
      <c r="J43" t="s">
        <v>185</v>
      </c>
      <c r="K43" t="s">
        <v>193</v>
      </c>
      <c r="M43">
        <v>1</v>
      </c>
      <c r="N43">
        <v>1</v>
      </c>
    </row>
    <row r="44" spans="1:14" x14ac:dyDescent="0.3">
      <c r="A44" t="s">
        <v>89</v>
      </c>
      <c r="B44">
        <v>15.3</v>
      </c>
      <c r="C44">
        <v>68.209999999999994</v>
      </c>
      <c r="D44">
        <v>56.9</v>
      </c>
      <c r="E44" t="s">
        <v>185</v>
      </c>
      <c r="F44" t="s">
        <v>192</v>
      </c>
      <c r="H44">
        <v>1</v>
      </c>
      <c r="I44">
        <v>1</v>
      </c>
      <c r="J44" t="s">
        <v>185</v>
      </c>
      <c r="K44" t="s">
        <v>193</v>
      </c>
      <c r="M44">
        <v>1</v>
      </c>
      <c r="N44">
        <v>1</v>
      </c>
    </row>
    <row r="45" spans="1:14" x14ac:dyDescent="0.3">
      <c r="A45" t="s">
        <v>90</v>
      </c>
      <c r="B45">
        <v>2.1</v>
      </c>
      <c r="C45">
        <v>17.010000000000002</v>
      </c>
      <c r="D45">
        <v>18.3</v>
      </c>
      <c r="E45" t="s">
        <v>185</v>
      </c>
      <c r="F45" t="s">
        <v>192</v>
      </c>
      <c r="H45">
        <v>1</v>
      </c>
      <c r="I45">
        <v>1</v>
      </c>
      <c r="J45" t="s">
        <v>185</v>
      </c>
      <c r="K45" t="s">
        <v>193</v>
      </c>
      <c r="M45">
        <v>1</v>
      </c>
      <c r="N45">
        <v>1</v>
      </c>
    </row>
    <row r="46" spans="1:14" x14ac:dyDescent="0.3">
      <c r="A46" t="s">
        <v>91</v>
      </c>
      <c r="B46">
        <v>-12.2</v>
      </c>
      <c r="C46">
        <v>20.55</v>
      </c>
      <c r="D46">
        <v>20.3</v>
      </c>
      <c r="E46" t="s">
        <v>185</v>
      </c>
      <c r="F46" t="s">
        <v>192</v>
      </c>
      <c r="H46">
        <v>1</v>
      </c>
      <c r="I46">
        <v>1</v>
      </c>
      <c r="J46" t="s">
        <v>185</v>
      </c>
      <c r="K46" t="s">
        <v>193</v>
      </c>
      <c r="M46">
        <v>1</v>
      </c>
      <c r="N46">
        <v>1</v>
      </c>
    </row>
    <row r="47" spans="1:14" x14ac:dyDescent="0.3">
      <c r="A47" t="s">
        <v>92</v>
      </c>
      <c r="B47">
        <v>-3.6</v>
      </c>
      <c r="C47">
        <v>39.520000000000003</v>
      </c>
      <c r="D47">
        <v>35.5</v>
      </c>
      <c r="E47" t="s">
        <v>185</v>
      </c>
      <c r="F47" t="s">
        <v>192</v>
      </c>
      <c r="H47">
        <v>1</v>
      </c>
      <c r="I47">
        <v>1</v>
      </c>
      <c r="J47" t="s">
        <v>185</v>
      </c>
      <c r="K47" t="s">
        <v>193</v>
      </c>
      <c r="M47">
        <v>1</v>
      </c>
      <c r="N47">
        <v>1</v>
      </c>
    </row>
    <row r="48" spans="1:14" x14ac:dyDescent="0.3">
      <c r="A48" t="s">
        <v>93</v>
      </c>
      <c r="B48">
        <v>1.7</v>
      </c>
      <c r="C48">
        <v>24.51</v>
      </c>
      <c r="D48">
        <v>24.1</v>
      </c>
      <c r="E48" t="s">
        <v>185</v>
      </c>
      <c r="F48" t="s">
        <v>192</v>
      </c>
      <c r="H48">
        <v>1</v>
      </c>
      <c r="I48">
        <v>1</v>
      </c>
      <c r="J48" t="s">
        <v>185</v>
      </c>
      <c r="K48" t="s">
        <v>193</v>
      </c>
      <c r="M48">
        <v>1</v>
      </c>
      <c r="N48">
        <v>1</v>
      </c>
    </row>
    <row r="49" spans="1:14" x14ac:dyDescent="0.3">
      <c r="A49" t="s">
        <v>94</v>
      </c>
      <c r="B49">
        <v>-10.1</v>
      </c>
      <c r="C49">
        <v>21.09</v>
      </c>
      <c r="D49">
        <v>17.3</v>
      </c>
      <c r="E49" t="s">
        <v>185</v>
      </c>
      <c r="F49" t="s">
        <v>192</v>
      </c>
      <c r="H49">
        <v>1</v>
      </c>
      <c r="I49">
        <v>1</v>
      </c>
      <c r="J49" t="s">
        <v>185</v>
      </c>
      <c r="K49" t="s">
        <v>193</v>
      </c>
      <c r="M49">
        <v>1</v>
      </c>
      <c r="N49">
        <v>1</v>
      </c>
    </row>
    <row r="50" spans="1:14" x14ac:dyDescent="0.3">
      <c r="A50" t="s">
        <v>95</v>
      </c>
      <c r="B50">
        <v>-0.5</v>
      </c>
      <c r="C50">
        <v>19.600000000000001</v>
      </c>
      <c r="D50">
        <v>23.5</v>
      </c>
      <c r="E50" t="s">
        <v>185</v>
      </c>
      <c r="F50" t="s">
        <v>192</v>
      </c>
      <c r="H50">
        <v>1</v>
      </c>
      <c r="I50">
        <v>1</v>
      </c>
      <c r="J50" t="s">
        <v>185</v>
      </c>
      <c r="K50" t="s">
        <v>193</v>
      </c>
      <c r="M50">
        <v>1</v>
      </c>
      <c r="N50">
        <v>1</v>
      </c>
    </row>
    <row r="51" spans="1:14" s="2" customFormat="1" x14ac:dyDescent="0.3">
      <c r="A51" s="2" t="s">
        <v>96</v>
      </c>
      <c r="B51" s="2">
        <v>6.5</v>
      </c>
      <c r="C51" s="2">
        <v>17.72</v>
      </c>
      <c r="D51" s="2">
        <v>20</v>
      </c>
      <c r="E51" s="2" t="s">
        <v>185</v>
      </c>
      <c r="F51" s="2" t="s">
        <v>192</v>
      </c>
      <c r="H51" s="2">
        <v>1</v>
      </c>
      <c r="I51" s="2">
        <v>1</v>
      </c>
      <c r="J51" s="2" t="s">
        <v>185</v>
      </c>
      <c r="K51" s="2" t="s">
        <v>193</v>
      </c>
      <c r="M51" s="2">
        <v>1</v>
      </c>
      <c r="N51" s="2">
        <v>1</v>
      </c>
    </row>
    <row r="52" spans="1:14" s="2" customFormat="1" x14ac:dyDescent="0.3">
      <c r="A52" s="2" t="s">
        <v>96</v>
      </c>
      <c r="B52" s="2">
        <v>6.5</v>
      </c>
      <c r="C52" s="2">
        <v>17.72</v>
      </c>
      <c r="D52" s="2">
        <v>20</v>
      </c>
      <c r="E52" s="2" t="s">
        <v>185</v>
      </c>
      <c r="F52" s="2" t="s">
        <v>192</v>
      </c>
      <c r="H52" s="2">
        <v>1</v>
      </c>
      <c r="I52" s="2">
        <v>1</v>
      </c>
      <c r="J52" s="2" t="s">
        <v>201</v>
      </c>
      <c r="K52" s="2" t="s">
        <v>202</v>
      </c>
      <c r="M52" s="2">
        <v>4</v>
      </c>
      <c r="N52" s="2">
        <v>1</v>
      </c>
    </row>
    <row r="53" spans="1:14" s="2" customFormat="1" x14ac:dyDescent="0.3">
      <c r="A53" s="2" t="s">
        <v>97</v>
      </c>
      <c r="B53" s="2">
        <v>4.5999999999999996</v>
      </c>
      <c r="C53" s="2">
        <v>21.4</v>
      </c>
      <c r="D53" s="2">
        <v>21.7</v>
      </c>
      <c r="E53" s="2" t="s">
        <v>185</v>
      </c>
      <c r="F53" s="2" t="s">
        <v>192</v>
      </c>
      <c r="H53" s="2">
        <v>1</v>
      </c>
      <c r="I53" s="2">
        <v>1</v>
      </c>
      <c r="J53" s="2" t="s">
        <v>185</v>
      </c>
      <c r="K53" s="2" t="s">
        <v>193</v>
      </c>
      <c r="M53" s="2">
        <v>1</v>
      </c>
      <c r="N53" s="2">
        <v>1</v>
      </c>
    </row>
    <row r="54" spans="1:14" s="2" customFormat="1" x14ac:dyDescent="0.3">
      <c r="A54" s="2" t="s">
        <v>97</v>
      </c>
      <c r="B54" s="2">
        <v>4.5999999999999996</v>
      </c>
      <c r="C54" s="2">
        <v>21.4</v>
      </c>
      <c r="D54" s="2">
        <v>21.7</v>
      </c>
      <c r="E54" s="2" t="s">
        <v>185</v>
      </c>
      <c r="F54" s="2" t="s">
        <v>192</v>
      </c>
      <c r="H54" s="2">
        <v>1</v>
      </c>
      <c r="I54" s="2">
        <v>1</v>
      </c>
      <c r="J54" s="2" t="s">
        <v>201</v>
      </c>
      <c r="K54" s="2" t="s">
        <v>202</v>
      </c>
      <c r="M54" s="2">
        <v>4</v>
      </c>
      <c r="N54" s="2">
        <v>1</v>
      </c>
    </row>
    <row r="55" spans="1:14" x14ac:dyDescent="0.3">
      <c r="A55" t="s">
        <v>98</v>
      </c>
      <c r="B55">
        <v>1.2</v>
      </c>
      <c r="C55">
        <v>40.75</v>
      </c>
      <c r="D55">
        <v>40.9</v>
      </c>
      <c r="E55" t="s">
        <v>185</v>
      </c>
      <c r="F55" t="s">
        <v>192</v>
      </c>
      <c r="H55">
        <v>1</v>
      </c>
      <c r="I55">
        <v>1</v>
      </c>
      <c r="J55" t="s">
        <v>185</v>
      </c>
      <c r="K55" t="s">
        <v>193</v>
      </c>
      <c r="M55">
        <v>1</v>
      </c>
      <c r="N55">
        <v>1</v>
      </c>
    </row>
    <row r="56" spans="1:14" s="2" customFormat="1" x14ac:dyDescent="0.3">
      <c r="A56" s="2" t="s">
        <v>99</v>
      </c>
      <c r="B56" s="2">
        <v>-4.5</v>
      </c>
      <c r="C56" s="2">
        <v>18.73</v>
      </c>
      <c r="D56" s="2">
        <v>22.5</v>
      </c>
      <c r="E56" s="2" t="s">
        <v>185</v>
      </c>
      <c r="F56" s="2" t="s">
        <v>192</v>
      </c>
      <c r="H56" s="2">
        <v>1</v>
      </c>
      <c r="I56" s="2">
        <v>1</v>
      </c>
      <c r="J56" s="2" t="s">
        <v>185</v>
      </c>
      <c r="K56" s="2" t="s">
        <v>193</v>
      </c>
      <c r="M56" s="2">
        <v>1</v>
      </c>
      <c r="N56" s="2">
        <v>1</v>
      </c>
    </row>
    <row r="57" spans="1:14" s="2" customFormat="1" x14ac:dyDescent="0.3">
      <c r="A57" s="2" t="s">
        <v>99</v>
      </c>
      <c r="B57" s="2">
        <v>-4.5</v>
      </c>
      <c r="C57" s="2">
        <v>18.73</v>
      </c>
      <c r="D57" s="2">
        <v>22.5</v>
      </c>
      <c r="E57" s="2" t="s">
        <v>185</v>
      </c>
      <c r="F57" s="2" t="s">
        <v>192</v>
      </c>
      <c r="H57" s="2">
        <v>1</v>
      </c>
      <c r="I57" s="2">
        <v>1</v>
      </c>
      <c r="J57" s="2" t="s">
        <v>201</v>
      </c>
      <c r="K57" s="2" t="s">
        <v>202</v>
      </c>
      <c r="M57" s="2">
        <v>4</v>
      </c>
      <c r="N57" s="2">
        <v>1</v>
      </c>
    </row>
    <row r="58" spans="1:14" x14ac:dyDescent="0.3">
      <c r="A58" t="s">
        <v>100</v>
      </c>
      <c r="B58">
        <v>-0.7</v>
      </c>
      <c r="C58">
        <v>12.03</v>
      </c>
      <c r="D58">
        <v>11.5</v>
      </c>
      <c r="E58" t="s">
        <v>185</v>
      </c>
      <c r="F58" t="s">
        <v>192</v>
      </c>
      <c r="H58">
        <v>1</v>
      </c>
      <c r="I58">
        <v>1</v>
      </c>
      <c r="J58" t="s">
        <v>185</v>
      </c>
      <c r="K58" t="s">
        <v>193</v>
      </c>
      <c r="M58">
        <v>1</v>
      </c>
      <c r="N58">
        <v>1</v>
      </c>
    </row>
    <row r="59" spans="1:14" s="2" customFormat="1" x14ac:dyDescent="0.3">
      <c r="A59" s="2" t="s">
        <v>101</v>
      </c>
      <c r="B59" s="2">
        <v>2.4</v>
      </c>
      <c r="C59" s="2">
        <v>26.42</v>
      </c>
      <c r="D59" s="2">
        <v>28.8</v>
      </c>
      <c r="E59" s="2" t="s">
        <v>185</v>
      </c>
      <c r="F59" s="2" t="s">
        <v>192</v>
      </c>
      <c r="H59" s="2">
        <v>1</v>
      </c>
      <c r="I59" s="2">
        <v>1</v>
      </c>
      <c r="J59" s="2" t="s">
        <v>185</v>
      </c>
      <c r="K59" s="2" t="s">
        <v>193</v>
      </c>
      <c r="M59" s="2">
        <v>1</v>
      </c>
      <c r="N59" s="2">
        <v>1</v>
      </c>
    </row>
    <row r="60" spans="1:14" s="2" customFormat="1" x14ac:dyDescent="0.3">
      <c r="A60" s="2" t="s">
        <v>101</v>
      </c>
      <c r="B60" s="2">
        <v>2.4</v>
      </c>
      <c r="C60" s="2">
        <v>26.42</v>
      </c>
      <c r="D60" s="2">
        <v>28.8</v>
      </c>
      <c r="E60" s="2" t="s">
        <v>185</v>
      </c>
      <c r="F60" s="2" t="s">
        <v>192</v>
      </c>
      <c r="H60" s="2">
        <v>1</v>
      </c>
      <c r="I60" s="2">
        <v>1</v>
      </c>
      <c r="J60" s="2" t="s">
        <v>201</v>
      </c>
      <c r="K60" s="2" t="s">
        <v>202</v>
      </c>
      <c r="M60" s="2">
        <v>4</v>
      </c>
      <c r="N60" s="2">
        <v>1</v>
      </c>
    </row>
    <row r="61" spans="1:14" x14ac:dyDescent="0.3">
      <c r="A61" t="s">
        <v>102</v>
      </c>
      <c r="B61">
        <v>-14.8</v>
      </c>
      <c r="C61">
        <v>28.58</v>
      </c>
      <c r="D61">
        <v>33.1</v>
      </c>
      <c r="E61" t="s">
        <v>185</v>
      </c>
      <c r="F61" t="s">
        <v>192</v>
      </c>
      <c r="H61">
        <v>1</v>
      </c>
      <c r="I61">
        <v>1</v>
      </c>
      <c r="J61" t="s">
        <v>185</v>
      </c>
      <c r="K61" t="s">
        <v>193</v>
      </c>
      <c r="M61">
        <v>1</v>
      </c>
      <c r="N61">
        <v>1</v>
      </c>
    </row>
    <row r="62" spans="1:14" s="2" customFormat="1" x14ac:dyDescent="0.3">
      <c r="A62" s="2" t="s">
        <v>103</v>
      </c>
      <c r="B62" s="2">
        <v>-14.9</v>
      </c>
      <c r="C62" s="2">
        <v>16.05</v>
      </c>
      <c r="D62" s="2">
        <v>19.399999999999999</v>
      </c>
      <c r="E62" s="2" t="s">
        <v>185</v>
      </c>
      <c r="F62" s="2" t="s">
        <v>192</v>
      </c>
      <c r="H62" s="2">
        <v>1</v>
      </c>
      <c r="I62" s="2">
        <v>1</v>
      </c>
      <c r="J62" s="2" t="s">
        <v>185</v>
      </c>
      <c r="K62" s="2" t="s">
        <v>193</v>
      </c>
      <c r="M62" s="2">
        <v>1</v>
      </c>
      <c r="N62" s="2">
        <v>1</v>
      </c>
    </row>
    <row r="63" spans="1:14" s="2" customFormat="1" x14ac:dyDescent="0.3">
      <c r="A63" s="2" t="s">
        <v>103</v>
      </c>
      <c r="B63" s="2">
        <v>-14.9</v>
      </c>
      <c r="C63" s="2">
        <v>16.05</v>
      </c>
      <c r="D63" s="2">
        <v>19.399999999999999</v>
      </c>
      <c r="E63" s="2" t="s">
        <v>185</v>
      </c>
      <c r="F63" s="2" t="s">
        <v>192</v>
      </c>
      <c r="H63" s="2">
        <v>1</v>
      </c>
      <c r="I63" s="2">
        <v>1</v>
      </c>
      <c r="J63" s="2" t="s">
        <v>203</v>
      </c>
      <c r="K63" s="2" t="s">
        <v>204</v>
      </c>
      <c r="M63" s="2">
        <v>2</v>
      </c>
      <c r="N63" s="2">
        <v>1</v>
      </c>
    </row>
    <row r="64" spans="1:14" s="2" customFormat="1" x14ac:dyDescent="0.3">
      <c r="A64" s="2" t="s">
        <v>103</v>
      </c>
      <c r="B64" s="2">
        <v>-14.9</v>
      </c>
      <c r="C64" s="2">
        <v>16.05</v>
      </c>
      <c r="D64" s="2">
        <v>19.399999999999999</v>
      </c>
      <c r="E64" s="2" t="s">
        <v>185</v>
      </c>
      <c r="F64" s="2" t="s">
        <v>192</v>
      </c>
      <c r="H64" s="2">
        <v>1</v>
      </c>
      <c r="I64" s="2">
        <v>1</v>
      </c>
      <c r="J64" s="2" t="s">
        <v>201</v>
      </c>
      <c r="K64" s="2" t="s">
        <v>202</v>
      </c>
      <c r="M64" s="2">
        <v>4</v>
      </c>
      <c r="N64" s="2">
        <v>1</v>
      </c>
    </row>
    <row r="65" spans="1:14" x14ac:dyDescent="0.3">
      <c r="A65" t="s">
        <v>104</v>
      </c>
      <c r="B65">
        <v>-15.4</v>
      </c>
      <c r="C65">
        <v>50.29</v>
      </c>
      <c r="D65">
        <v>38.200000000000003</v>
      </c>
      <c r="E65" t="s">
        <v>185</v>
      </c>
      <c r="F65" t="s">
        <v>192</v>
      </c>
      <c r="H65">
        <v>1</v>
      </c>
      <c r="I65">
        <v>1</v>
      </c>
      <c r="J65" t="s">
        <v>185</v>
      </c>
      <c r="K65" t="s">
        <v>193</v>
      </c>
      <c r="M65">
        <v>1</v>
      </c>
      <c r="N65">
        <v>1</v>
      </c>
    </row>
    <row r="66" spans="1:14" x14ac:dyDescent="0.3">
      <c r="A66" t="s">
        <v>105</v>
      </c>
      <c r="B66">
        <v>-4.0999999999999996</v>
      </c>
      <c r="C66">
        <v>17.149999999999999</v>
      </c>
      <c r="D66">
        <v>15.4</v>
      </c>
      <c r="E66" t="s">
        <v>185</v>
      </c>
      <c r="F66" t="s">
        <v>192</v>
      </c>
      <c r="H66">
        <v>1</v>
      </c>
      <c r="I66">
        <v>1</v>
      </c>
      <c r="J66" t="s">
        <v>185</v>
      </c>
      <c r="K66" t="s">
        <v>193</v>
      </c>
      <c r="M66">
        <v>1</v>
      </c>
      <c r="N66">
        <v>1</v>
      </c>
    </row>
    <row r="67" spans="1:14" s="2" customFormat="1" x14ac:dyDescent="0.3">
      <c r="A67" s="2" t="s">
        <v>106</v>
      </c>
      <c r="B67" s="2">
        <v>0.9</v>
      </c>
      <c r="C67" s="2">
        <v>44.09</v>
      </c>
      <c r="D67" s="2">
        <v>44.9</v>
      </c>
      <c r="E67" s="2" t="s">
        <v>185</v>
      </c>
      <c r="F67" s="2" t="s">
        <v>192</v>
      </c>
      <c r="H67" s="2">
        <v>1</v>
      </c>
      <c r="I67" s="2">
        <v>1</v>
      </c>
      <c r="J67" s="2" t="s">
        <v>185</v>
      </c>
      <c r="K67" s="2" t="s">
        <v>193</v>
      </c>
      <c r="M67" s="2">
        <v>1</v>
      </c>
      <c r="N67" s="2">
        <v>1</v>
      </c>
    </row>
    <row r="68" spans="1:14" s="2" customFormat="1" x14ac:dyDescent="0.3">
      <c r="A68" s="2" t="s">
        <v>106</v>
      </c>
      <c r="B68" s="2">
        <v>0.9</v>
      </c>
      <c r="C68" s="2">
        <v>44.09</v>
      </c>
      <c r="D68" s="2">
        <v>44.9</v>
      </c>
      <c r="E68" s="2" t="s">
        <v>185</v>
      </c>
      <c r="F68" s="2" t="s">
        <v>192</v>
      </c>
      <c r="H68" s="2">
        <v>1</v>
      </c>
      <c r="I68" s="2">
        <v>1</v>
      </c>
      <c r="J68" s="2" t="s">
        <v>203</v>
      </c>
      <c r="K68" s="2" t="s">
        <v>204</v>
      </c>
      <c r="M68" s="2">
        <v>2</v>
      </c>
      <c r="N68" s="2">
        <v>1</v>
      </c>
    </row>
    <row r="69" spans="1:14" s="2" customFormat="1" x14ac:dyDescent="0.3">
      <c r="A69" s="2" t="s">
        <v>107</v>
      </c>
      <c r="B69" s="2">
        <v>-2.9</v>
      </c>
      <c r="C69" s="2">
        <v>30.9</v>
      </c>
      <c r="D69" s="2">
        <v>31.3</v>
      </c>
      <c r="E69" s="2" t="s">
        <v>185</v>
      </c>
      <c r="F69" s="2" t="s">
        <v>192</v>
      </c>
      <c r="H69" s="2">
        <v>1</v>
      </c>
      <c r="I69" s="2">
        <v>1</v>
      </c>
      <c r="J69" s="2" t="s">
        <v>185</v>
      </c>
      <c r="K69" s="2" t="s">
        <v>193</v>
      </c>
      <c r="M69" s="2">
        <v>1</v>
      </c>
      <c r="N69" s="2">
        <v>1</v>
      </c>
    </row>
    <row r="70" spans="1:14" s="2" customFormat="1" x14ac:dyDescent="0.3">
      <c r="A70" s="2" t="s">
        <v>107</v>
      </c>
      <c r="B70" s="2">
        <v>-2.9</v>
      </c>
      <c r="C70" s="2">
        <v>30.9</v>
      </c>
      <c r="D70" s="2">
        <v>31.3</v>
      </c>
      <c r="E70" s="2" t="s">
        <v>185</v>
      </c>
      <c r="F70" s="2" t="s">
        <v>192</v>
      </c>
      <c r="H70" s="2">
        <v>1</v>
      </c>
      <c r="I70" s="2">
        <v>1</v>
      </c>
      <c r="J70" s="2" t="s">
        <v>203</v>
      </c>
      <c r="K70" s="2" t="s">
        <v>204</v>
      </c>
      <c r="M70" s="2">
        <v>2</v>
      </c>
      <c r="N70" s="2">
        <v>1</v>
      </c>
    </row>
    <row r="71" spans="1:14" x14ac:dyDescent="0.3">
      <c r="A71" t="s">
        <v>108</v>
      </c>
      <c r="B71">
        <v>-8.4</v>
      </c>
      <c r="C71">
        <v>10.43</v>
      </c>
      <c r="D71">
        <v>12.5</v>
      </c>
      <c r="E71" t="s">
        <v>185</v>
      </c>
      <c r="F71" t="s">
        <v>192</v>
      </c>
      <c r="H71">
        <v>1</v>
      </c>
      <c r="I71">
        <v>1</v>
      </c>
      <c r="J71" t="s">
        <v>185</v>
      </c>
      <c r="K71" t="s">
        <v>193</v>
      </c>
      <c r="M71">
        <v>1</v>
      </c>
      <c r="N71">
        <v>1</v>
      </c>
    </row>
    <row r="72" spans="1:14" x14ac:dyDescent="0.3">
      <c r="A72" t="s">
        <v>109</v>
      </c>
      <c r="B72">
        <v>1.3</v>
      </c>
      <c r="C72">
        <v>41.83</v>
      </c>
      <c r="D72">
        <v>34.299999999999997</v>
      </c>
      <c r="E72" t="s">
        <v>185</v>
      </c>
      <c r="F72" t="s">
        <v>192</v>
      </c>
      <c r="H72">
        <v>1</v>
      </c>
      <c r="I72">
        <v>1</v>
      </c>
      <c r="J72" t="s">
        <v>185</v>
      </c>
      <c r="K72" t="s">
        <v>193</v>
      </c>
      <c r="M72">
        <v>1</v>
      </c>
      <c r="N72">
        <v>1</v>
      </c>
    </row>
    <row r="73" spans="1:14" s="2" customFormat="1" x14ac:dyDescent="0.3">
      <c r="A73" s="2" t="s">
        <v>110</v>
      </c>
      <c r="B73" s="2">
        <v>1.7</v>
      </c>
      <c r="C73" s="2">
        <v>7.99</v>
      </c>
      <c r="D73" s="2">
        <v>9.6999999999999993</v>
      </c>
      <c r="E73" s="2" t="s">
        <v>185</v>
      </c>
      <c r="F73" s="2" t="s">
        <v>192</v>
      </c>
      <c r="H73" s="2">
        <v>1</v>
      </c>
      <c r="I73" s="2">
        <v>1</v>
      </c>
      <c r="J73" s="2" t="s">
        <v>185</v>
      </c>
      <c r="K73" s="2" t="s">
        <v>193</v>
      </c>
      <c r="M73" s="2">
        <v>1</v>
      </c>
      <c r="N73" s="2">
        <v>1</v>
      </c>
    </row>
    <row r="74" spans="1:14" s="2" customFormat="1" x14ac:dyDescent="0.3">
      <c r="A74" s="2" t="s">
        <v>110</v>
      </c>
      <c r="B74" s="2">
        <v>1.7</v>
      </c>
      <c r="C74" s="2">
        <v>7.99</v>
      </c>
      <c r="D74" s="2">
        <v>9.6999999999999993</v>
      </c>
      <c r="E74" s="2" t="s">
        <v>185</v>
      </c>
      <c r="F74" s="2" t="s">
        <v>192</v>
      </c>
      <c r="H74" s="2">
        <v>1</v>
      </c>
      <c r="I74" s="2">
        <v>1</v>
      </c>
      <c r="J74" s="2" t="s">
        <v>203</v>
      </c>
      <c r="K74" s="2" t="s">
        <v>204</v>
      </c>
      <c r="M74" s="2">
        <v>2</v>
      </c>
      <c r="N74" s="2">
        <v>1</v>
      </c>
    </row>
    <row r="75" spans="1:14" x14ac:dyDescent="0.3">
      <c r="A75" t="s">
        <v>111</v>
      </c>
      <c r="B75">
        <v>-14.8</v>
      </c>
      <c r="C75">
        <v>9.8800000000000008</v>
      </c>
      <c r="D75">
        <v>15.2</v>
      </c>
      <c r="E75" t="s">
        <v>185</v>
      </c>
      <c r="F75" t="s">
        <v>192</v>
      </c>
      <c r="H75">
        <v>1</v>
      </c>
      <c r="I75">
        <v>1</v>
      </c>
      <c r="J75" t="s">
        <v>185</v>
      </c>
      <c r="K75" t="s">
        <v>193</v>
      </c>
      <c r="M75">
        <v>1</v>
      </c>
      <c r="N75">
        <v>1</v>
      </c>
    </row>
    <row r="76" spans="1:14" s="2" customFormat="1" x14ac:dyDescent="0.3">
      <c r="A76" s="2" t="s">
        <v>112</v>
      </c>
      <c r="B76" s="2">
        <v>-1.9</v>
      </c>
      <c r="C76" s="2">
        <v>14.72</v>
      </c>
      <c r="D76" s="2">
        <v>18.2</v>
      </c>
      <c r="E76" s="2" t="s">
        <v>185</v>
      </c>
      <c r="F76" s="2" t="s">
        <v>192</v>
      </c>
      <c r="H76" s="2">
        <v>1</v>
      </c>
      <c r="I76" s="2">
        <v>1</v>
      </c>
      <c r="J76" s="2" t="s">
        <v>185</v>
      </c>
      <c r="K76" s="2" t="s">
        <v>193</v>
      </c>
      <c r="M76" s="2">
        <v>1</v>
      </c>
      <c r="N76" s="2">
        <v>1</v>
      </c>
    </row>
    <row r="77" spans="1:14" s="2" customFormat="1" x14ac:dyDescent="0.3">
      <c r="A77" s="2" t="s">
        <v>112</v>
      </c>
      <c r="B77" s="2">
        <v>-1.9</v>
      </c>
      <c r="C77" s="2">
        <v>14.72</v>
      </c>
      <c r="D77" s="2">
        <v>18.2</v>
      </c>
      <c r="E77" s="2" t="s">
        <v>185</v>
      </c>
      <c r="F77" s="2" t="s">
        <v>192</v>
      </c>
      <c r="H77" s="2">
        <v>1</v>
      </c>
      <c r="I77" s="2">
        <v>1</v>
      </c>
      <c r="J77" s="2" t="s">
        <v>203</v>
      </c>
      <c r="K77" s="2" t="s">
        <v>204</v>
      </c>
      <c r="M77" s="2">
        <v>2</v>
      </c>
      <c r="N77" s="2">
        <v>1</v>
      </c>
    </row>
    <row r="78" spans="1:14" x14ac:dyDescent="0.3">
      <c r="A78" t="s">
        <v>113</v>
      </c>
      <c r="B78">
        <v>-3.9</v>
      </c>
      <c r="C78">
        <v>13.5</v>
      </c>
      <c r="D78">
        <v>15</v>
      </c>
      <c r="E78" t="s">
        <v>185</v>
      </c>
      <c r="F78" t="s">
        <v>192</v>
      </c>
      <c r="H78">
        <v>1</v>
      </c>
      <c r="I78">
        <v>1</v>
      </c>
      <c r="J78" t="s">
        <v>185</v>
      </c>
      <c r="K78" t="s">
        <v>193</v>
      </c>
      <c r="M78">
        <v>1</v>
      </c>
      <c r="N78">
        <v>1</v>
      </c>
    </row>
    <row r="79" spans="1:14" s="2" customFormat="1" x14ac:dyDescent="0.3">
      <c r="A79" s="2" t="s">
        <v>114</v>
      </c>
      <c r="B79" s="2">
        <v>-8.6999999999999993</v>
      </c>
      <c r="C79" s="2">
        <v>7.27</v>
      </c>
      <c r="D79" s="2">
        <v>6.8</v>
      </c>
      <c r="E79" s="2" t="s">
        <v>185</v>
      </c>
      <c r="F79" s="2" t="s">
        <v>192</v>
      </c>
      <c r="H79" s="2">
        <v>1</v>
      </c>
      <c r="I79" s="2">
        <v>1</v>
      </c>
      <c r="J79" s="2" t="s">
        <v>185</v>
      </c>
      <c r="K79" s="2" t="s">
        <v>193</v>
      </c>
      <c r="M79" s="2">
        <v>1</v>
      </c>
      <c r="N79" s="2">
        <v>1</v>
      </c>
    </row>
    <row r="80" spans="1:14" s="2" customFormat="1" x14ac:dyDescent="0.3">
      <c r="A80" s="2" t="s">
        <v>114</v>
      </c>
      <c r="B80" s="2">
        <v>-8.6999999999999993</v>
      </c>
      <c r="C80" s="2">
        <v>7.27</v>
      </c>
      <c r="D80" s="2">
        <v>6.8</v>
      </c>
      <c r="E80" s="2" t="s">
        <v>185</v>
      </c>
      <c r="F80" s="2" t="s">
        <v>192</v>
      </c>
      <c r="H80" s="2">
        <v>1</v>
      </c>
      <c r="I80" s="2">
        <v>1</v>
      </c>
      <c r="J80" s="2" t="s">
        <v>203</v>
      </c>
      <c r="K80" s="2" t="s">
        <v>204</v>
      </c>
      <c r="M80" s="2">
        <v>2</v>
      </c>
      <c r="N80" s="2">
        <v>1</v>
      </c>
    </row>
    <row r="81" spans="1:14" s="2" customFormat="1" x14ac:dyDescent="0.3">
      <c r="A81" s="2" t="s">
        <v>115</v>
      </c>
      <c r="B81" s="2">
        <v>-4.0999999999999996</v>
      </c>
      <c r="C81" s="2">
        <v>14.81</v>
      </c>
      <c r="D81" s="2">
        <v>13.2</v>
      </c>
      <c r="E81" s="2" t="s">
        <v>185</v>
      </c>
      <c r="F81" s="2" t="s">
        <v>192</v>
      </c>
      <c r="H81" s="2">
        <v>1</v>
      </c>
      <c r="I81" s="2">
        <v>1</v>
      </c>
      <c r="J81" s="2" t="s">
        <v>185</v>
      </c>
      <c r="K81" s="2" t="s">
        <v>193</v>
      </c>
      <c r="M81" s="2">
        <v>1</v>
      </c>
      <c r="N81" s="2">
        <v>1</v>
      </c>
    </row>
    <row r="82" spans="1:14" s="2" customFormat="1" x14ac:dyDescent="0.3">
      <c r="A82" s="2" t="s">
        <v>115</v>
      </c>
      <c r="B82" s="2">
        <v>-4.0999999999999996</v>
      </c>
      <c r="C82" s="2">
        <v>14.81</v>
      </c>
      <c r="D82" s="2">
        <v>13.2</v>
      </c>
      <c r="E82" s="2" t="s">
        <v>185</v>
      </c>
      <c r="F82" s="2" t="s">
        <v>192</v>
      </c>
      <c r="H82" s="2">
        <v>1</v>
      </c>
      <c r="I82" s="2">
        <v>1</v>
      </c>
      <c r="J82" s="2" t="s">
        <v>203</v>
      </c>
      <c r="K82" s="2" t="s">
        <v>204</v>
      </c>
      <c r="M82" s="2">
        <v>2</v>
      </c>
      <c r="N82" s="2">
        <v>1</v>
      </c>
    </row>
    <row r="83" spans="1:14" x14ac:dyDescent="0.3">
      <c r="A83" t="s">
        <v>116</v>
      </c>
      <c r="B83">
        <v>5.7</v>
      </c>
      <c r="C83">
        <v>16.39</v>
      </c>
      <c r="D83">
        <v>15.9</v>
      </c>
      <c r="E83" t="s">
        <v>185</v>
      </c>
      <c r="F83" t="s">
        <v>192</v>
      </c>
      <c r="H83">
        <v>1</v>
      </c>
      <c r="I83">
        <v>1</v>
      </c>
      <c r="J83" t="s">
        <v>185</v>
      </c>
      <c r="K83" t="s">
        <v>193</v>
      </c>
      <c r="M83">
        <v>1</v>
      </c>
      <c r="N83">
        <v>1</v>
      </c>
    </row>
    <row r="84" spans="1:14" s="2" customFormat="1" x14ac:dyDescent="0.3">
      <c r="A84" s="2" t="s">
        <v>117</v>
      </c>
      <c r="B84" s="2">
        <v>-3.3</v>
      </c>
      <c r="C84" s="2">
        <v>14.49</v>
      </c>
      <c r="D84" s="2">
        <v>15.6</v>
      </c>
      <c r="E84" s="2" t="s">
        <v>185</v>
      </c>
      <c r="F84" s="2" t="s">
        <v>192</v>
      </c>
      <c r="H84" s="2">
        <v>1</v>
      </c>
      <c r="I84" s="2">
        <v>1</v>
      </c>
      <c r="J84" s="2" t="s">
        <v>185</v>
      </c>
      <c r="K84" s="2" t="s">
        <v>193</v>
      </c>
      <c r="M84" s="2">
        <v>1</v>
      </c>
      <c r="N84" s="2">
        <v>1</v>
      </c>
    </row>
    <row r="85" spans="1:14" s="2" customFormat="1" x14ac:dyDescent="0.3">
      <c r="A85" s="2" t="s">
        <v>117</v>
      </c>
      <c r="B85" s="2">
        <v>-3.3</v>
      </c>
      <c r="C85" s="2">
        <v>14.49</v>
      </c>
      <c r="D85" s="2">
        <v>15.6</v>
      </c>
      <c r="E85" s="2" t="s">
        <v>185</v>
      </c>
      <c r="F85" s="2" t="s">
        <v>192</v>
      </c>
      <c r="H85" s="2">
        <v>1</v>
      </c>
      <c r="I85" s="2">
        <v>1</v>
      </c>
      <c r="J85" s="2" t="s">
        <v>203</v>
      </c>
      <c r="K85" s="2" t="s">
        <v>204</v>
      </c>
      <c r="M85" s="2">
        <v>2</v>
      </c>
      <c r="N85" s="2">
        <v>1</v>
      </c>
    </row>
    <row r="86" spans="1:14" x14ac:dyDescent="0.3">
      <c r="A86" t="s">
        <v>118</v>
      </c>
      <c r="B86">
        <v>2.2000000000000002</v>
      </c>
      <c r="C86">
        <v>39.28</v>
      </c>
      <c r="D86">
        <v>34.700000000000003</v>
      </c>
      <c r="E86" t="s">
        <v>185</v>
      </c>
      <c r="F86" t="s">
        <v>192</v>
      </c>
      <c r="H86">
        <v>1</v>
      </c>
      <c r="I86">
        <v>1</v>
      </c>
      <c r="J86" t="s">
        <v>185</v>
      </c>
      <c r="K86" t="s">
        <v>193</v>
      </c>
      <c r="M86">
        <v>1</v>
      </c>
      <c r="N86">
        <v>1</v>
      </c>
    </row>
    <row r="87" spans="1:14" s="2" customFormat="1" x14ac:dyDescent="0.3">
      <c r="A87" s="2" t="s">
        <v>119</v>
      </c>
      <c r="B87" s="2">
        <v>1.9</v>
      </c>
      <c r="C87" s="2">
        <v>25.42</v>
      </c>
      <c r="D87" s="2">
        <v>25.9</v>
      </c>
      <c r="E87" s="2" t="s">
        <v>185</v>
      </c>
      <c r="F87" s="2" t="s">
        <v>192</v>
      </c>
      <c r="H87" s="2">
        <v>1</v>
      </c>
      <c r="I87" s="2">
        <v>1</v>
      </c>
      <c r="J87" s="2" t="s">
        <v>185</v>
      </c>
      <c r="K87" s="2" t="s">
        <v>193</v>
      </c>
      <c r="M87" s="2">
        <v>1</v>
      </c>
      <c r="N87" s="2">
        <v>1</v>
      </c>
    </row>
    <row r="88" spans="1:14" s="2" customFormat="1" x14ac:dyDescent="0.3">
      <c r="A88" s="2" t="s">
        <v>119</v>
      </c>
      <c r="B88" s="2">
        <v>1.9</v>
      </c>
      <c r="C88" s="2">
        <v>25.42</v>
      </c>
      <c r="D88" s="2">
        <v>25.9</v>
      </c>
      <c r="E88" s="2" t="s">
        <v>185</v>
      </c>
      <c r="F88" s="2" t="s">
        <v>192</v>
      </c>
      <c r="H88" s="2">
        <v>1</v>
      </c>
      <c r="I88" s="2">
        <v>1</v>
      </c>
      <c r="J88" s="2" t="s">
        <v>203</v>
      </c>
      <c r="K88" s="2" t="s">
        <v>204</v>
      </c>
      <c r="M88" s="2">
        <v>2</v>
      </c>
      <c r="N88" s="2">
        <v>1</v>
      </c>
    </row>
    <row r="89" spans="1:14" x14ac:dyDescent="0.3">
      <c r="A89" t="s">
        <v>120</v>
      </c>
      <c r="B89">
        <v>7.3</v>
      </c>
      <c r="C89">
        <v>66.03</v>
      </c>
      <c r="D89">
        <v>57.3</v>
      </c>
      <c r="E89" t="s">
        <v>185</v>
      </c>
      <c r="F89" t="s">
        <v>192</v>
      </c>
      <c r="H89">
        <v>1</v>
      </c>
      <c r="I89">
        <v>1</v>
      </c>
      <c r="J89" t="s">
        <v>185</v>
      </c>
      <c r="K89" t="s">
        <v>193</v>
      </c>
      <c r="M89">
        <v>1</v>
      </c>
      <c r="N89">
        <v>1</v>
      </c>
    </row>
    <row r="90" spans="1:14" x14ac:dyDescent="0.3">
      <c r="A90" t="s">
        <v>121</v>
      </c>
      <c r="B90">
        <v>21.1</v>
      </c>
      <c r="C90">
        <v>46.3</v>
      </c>
      <c r="D90">
        <v>46.1</v>
      </c>
      <c r="E90" t="s">
        <v>185</v>
      </c>
      <c r="F90" t="s">
        <v>192</v>
      </c>
      <c r="H90">
        <v>1</v>
      </c>
      <c r="I90">
        <v>1</v>
      </c>
      <c r="J90" t="s">
        <v>185</v>
      </c>
      <c r="K90" t="s">
        <v>193</v>
      </c>
      <c r="M90">
        <v>1</v>
      </c>
      <c r="N90">
        <v>1</v>
      </c>
    </row>
    <row r="91" spans="1:14" x14ac:dyDescent="0.3">
      <c r="A91" t="s">
        <v>122</v>
      </c>
      <c r="B91">
        <v>-10.9</v>
      </c>
      <c r="C91">
        <v>39.94</v>
      </c>
      <c r="D91">
        <v>35.200000000000003</v>
      </c>
      <c r="E91" t="s">
        <v>185</v>
      </c>
      <c r="F91" t="s">
        <v>192</v>
      </c>
      <c r="H91">
        <v>1</v>
      </c>
      <c r="I91">
        <v>1</v>
      </c>
      <c r="J91" t="s">
        <v>185</v>
      </c>
      <c r="K91" t="s">
        <v>193</v>
      </c>
      <c r="M91">
        <v>1</v>
      </c>
      <c r="N91">
        <v>1</v>
      </c>
    </row>
    <row r="92" spans="1:14" x14ac:dyDescent="0.3">
      <c r="A92" t="s">
        <v>123</v>
      </c>
      <c r="B92">
        <v>0.3</v>
      </c>
      <c r="C92">
        <v>44.45</v>
      </c>
      <c r="D92">
        <v>36.5</v>
      </c>
      <c r="E92" t="s">
        <v>185</v>
      </c>
      <c r="F92" t="s">
        <v>192</v>
      </c>
      <c r="H92">
        <v>1</v>
      </c>
      <c r="I92">
        <v>1</v>
      </c>
      <c r="J92" t="s">
        <v>185</v>
      </c>
      <c r="K92" t="s">
        <v>193</v>
      </c>
      <c r="M92">
        <v>1</v>
      </c>
      <c r="N92">
        <v>1</v>
      </c>
    </row>
    <row r="93" spans="1:14" x14ac:dyDescent="0.3">
      <c r="A93" t="s">
        <v>124</v>
      </c>
      <c r="B93">
        <v>-1</v>
      </c>
      <c r="C93">
        <v>46.91</v>
      </c>
      <c r="D93">
        <v>45.2</v>
      </c>
      <c r="E93" t="s">
        <v>185</v>
      </c>
      <c r="F93" t="s">
        <v>192</v>
      </c>
      <c r="H93">
        <v>1</v>
      </c>
      <c r="I93">
        <v>1</v>
      </c>
      <c r="J93" t="s">
        <v>185</v>
      </c>
      <c r="K93" t="s">
        <v>193</v>
      </c>
      <c r="M93">
        <v>1</v>
      </c>
      <c r="N93">
        <v>1</v>
      </c>
    </row>
    <row r="94" spans="1:14" s="2" customFormat="1" x14ac:dyDescent="0.3">
      <c r="A94" s="2" t="s">
        <v>125</v>
      </c>
      <c r="B94" s="2">
        <v>7.7</v>
      </c>
      <c r="C94" s="2">
        <v>30</v>
      </c>
      <c r="D94" s="2">
        <v>23.7</v>
      </c>
      <c r="E94" s="2" t="s">
        <v>185</v>
      </c>
      <c r="F94" s="2" t="s">
        <v>192</v>
      </c>
      <c r="H94" s="2">
        <v>1</v>
      </c>
      <c r="I94" s="2">
        <v>1</v>
      </c>
      <c r="J94" s="2" t="s">
        <v>205</v>
      </c>
      <c r="K94" s="2" t="s">
        <v>206</v>
      </c>
      <c r="L94" s="2" t="s">
        <v>207</v>
      </c>
      <c r="M94" s="2">
        <v>2</v>
      </c>
      <c r="N94" s="2">
        <v>1</v>
      </c>
    </row>
    <row r="95" spans="1:14" s="2" customFormat="1" x14ac:dyDescent="0.3">
      <c r="A95" s="2" t="s">
        <v>125</v>
      </c>
      <c r="B95" s="2">
        <v>7.7</v>
      </c>
      <c r="C95" s="2">
        <v>30</v>
      </c>
      <c r="D95" s="2">
        <v>23.7</v>
      </c>
      <c r="E95" s="2" t="s">
        <v>185</v>
      </c>
      <c r="F95" s="2" t="s">
        <v>192</v>
      </c>
      <c r="H95" s="2">
        <v>1</v>
      </c>
      <c r="I95" s="2">
        <v>1</v>
      </c>
      <c r="J95" s="2" t="s">
        <v>185</v>
      </c>
      <c r="K95" s="2" t="s">
        <v>193</v>
      </c>
      <c r="M95" s="2">
        <v>1</v>
      </c>
      <c r="N95" s="2">
        <v>1</v>
      </c>
    </row>
    <row r="96" spans="1:14" x14ac:dyDescent="0.3">
      <c r="A96" t="s">
        <v>126</v>
      </c>
      <c r="B96">
        <v>-11.4</v>
      </c>
      <c r="C96">
        <v>2.2000000000000002</v>
      </c>
      <c r="D96">
        <v>3.5</v>
      </c>
      <c r="E96" t="s">
        <v>185</v>
      </c>
      <c r="F96" t="s">
        <v>192</v>
      </c>
      <c r="H96">
        <v>1</v>
      </c>
      <c r="I96">
        <v>1</v>
      </c>
      <c r="J96" t="s">
        <v>185</v>
      </c>
      <c r="K96" t="s">
        <v>193</v>
      </c>
      <c r="M96">
        <v>1</v>
      </c>
      <c r="N96">
        <v>1</v>
      </c>
    </row>
    <row r="97" spans="1:14" x14ac:dyDescent="0.3">
      <c r="A97" t="s">
        <v>127</v>
      </c>
      <c r="B97">
        <v>10.5</v>
      </c>
      <c r="C97">
        <v>26.91</v>
      </c>
      <c r="D97">
        <v>28.5</v>
      </c>
      <c r="E97" t="s">
        <v>185</v>
      </c>
      <c r="F97" t="s">
        <v>192</v>
      </c>
      <c r="H97">
        <v>1</v>
      </c>
      <c r="I97">
        <v>1</v>
      </c>
      <c r="J97" t="s">
        <v>185</v>
      </c>
      <c r="K97" t="s">
        <v>193</v>
      </c>
      <c r="M97">
        <v>1</v>
      </c>
      <c r="N97">
        <v>1</v>
      </c>
    </row>
    <row r="98" spans="1:14" x14ac:dyDescent="0.3">
      <c r="A98" t="s">
        <v>208</v>
      </c>
      <c r="B98">
        <v>-1.5</v>
      </c>
      <c r="C98">
        <v>45.59</v>
      </c>
      <c r="D98">
        <v>35.799999999999997</v>
      </c>
      <c r="E98" t="s">
        <v>185</v>
      </c>
      <c r="F98" t="s">
        <v>192</v>
      </c>
      <c r="H98">
        <v>1</v>
      </c>
      <c r="I98">
        <v>1</v>
      </c>
      <c r="J98" t="s">
        <v>185</v>
      </c>
      <c r="K98" t="s">
        <v>193</v>
      </c>
      <c r="M98">
        <v>1</v>
      </c>
      <c r="N98">
        <v>1</v>
      </c>
    </row>
    <row r="99" spans="1:14" x14ac:dyDescent="0.3">
      <c r="A99" t="s">
        <v>209</v>
      </c>
      <c r="B99">
        <v>-3.2</v>
      </c>
      <c r="C99">
        <v>26.01</v>
      </c>
      <c r="D99">
        <v>22.6</v>
      </c>
      <c r="E99" t="s">
        <v>185</v>
      </c>
      <c r="F99" t="s">
        <v>192</v>
      </c>
      <c r="H99">
        <v>1</v>
      </c>
      <c r="I99">
        <v>1</v>
      </c>
      <c r="J99" t="s">
        <v>185</v>
      </c>
      <c r="K99" t="s">
        <v>193</v>
      </c>
      <c r="M99">
        <v>1</v>
      </c>
      <c r="N99">
        <v>1</v>
      </c>
    </row>
    <row r="100" spans="1:14" x14ac:dyDescent="0.3">
      <c r="A100" t="s">
        <v>210</v>
      </c>
      <c r="B100">
        <v>-1.8</v>
      </c>
      <c r="C100">
        <v>36.729999999999997</v>
      </c>
      <c r="D100">
        <v>27.6</v>
      </c>
      <c r="E100" t="s">
        <v>185</v>
      </c>
      <c r="F100" t="s">
        <v>192</v>
      </c>
      <c r="H100">
        <v>1</v>
      </c>
      <c r="I100">
        <v>1</v>
      </c>
      <c r="J100" t="s">
        <v>185</v>
      </c>
      <c r="K100" t="s">
        <v>193</v>
      </c>
      <c r="M100">
        <v>1</v>
      </c>
      <c r="N100">
        <v>1</v>
      </c>
    </row>
    <row r="101" spans="1:14" x14ac:dyDescent="0.3">
      <c r="A101" t="s">
        <v>211</v>
      </c>
      <c r="B101">
        <v>-18.2</v>
      </c>
      <c r="C101">
        <v>14.96</v>
      </c>
      <c r="D101">
        <v>15.5</v>
      </c>
      <c r="E101" t="s">
        <v>185</v>
      </c>
      <c r="F101" t="s">
        <v>192</v>
      </c>
      <c r="H101">
        <v>1</v>
      </c>
      <c r="I101">
        <v>1</v>
      </c>
      <c r="J101" t="s">
        <v>185</v>
      </c>
      <c r="K101" t="s">
        <v>193</v>
      </c>
      <c r="M101">
        <v>1</v>
      </c>
      <c r="N101">
        <v>1</v>
      </c>
    </row>
    <row r="102" spans="1:14" x14ac:dyDescent="0.3">
      <c r="A102" t="s">
        <v>212</v>
      </c>
      <c r="B102">
        <v>-12</v>
      </c>
      <c r="C102">
        <v>8.99</v>
      </c>
      <c r="D102">
        <v>5.5</v>
      </c>
      <c r="E102" t="s">
        <v>185</v>
      </c>
      <c r="F102" t="s">
        <v>192</v>
      </c>
      <c r="H102">
        <v>1</v>
      </c>
      <c r="I102">
        <v>1</v>
      </c>
      <c r="J102" t="s">
        <v>185</v>
      </c>
      <c r="K102" t="s">
        <v>193</v>
      </c>
      <c r="M102">
        <v>1</v>
      </c>
      <c r="N102">
        <v>1</v>
      </c>
    </row>
    <row r="103" spans="1:14" x14ac:dyDescent="0.3">
      <c r="A103" t="s">
        <v>213</v>
      </c>
      <c r="B103">
        <v>-10.199999999999999</v>
      </c>
      <c r="C103">
        <v>6.08</v>
      </c>
      <c r="D103">
        <v>7.1</v>
      </c>
      <c r="E103" t="s">
        <v>185</v>
      </c>
      <c r="F103" t="s">
        <v>192</v>
      </c>
      <c r="H103">
        <v>1</v>
      </c>
      <c r="I103">
        <v>1</v>
      </c>
      <c r="J103" t="s">
        <v>185</v>
      </c>
      <c r="K103" t="s">
        <v>193</v>
      </c>
      <c r="M103">
        <v>1</v>
      </c>
      <c r="N103">
        <v>1</v>
      </c>
    </row>
    <row r="104" spans="1:14" x14ac:dyDescent="0.3">
      <c r="A104" t="s">
        <v>214</v>
      </c>
      <c r="B104">
        <v>-13.7</v>
      </c>
      <c r="C104">
        <v>1.49</v>
      </c>
      <c r="D104">
        <v>7.8</v>
      </c>
      <c r="E104" t="s">
        <v>185</v>
      </c>
      <c r="F104" t="s">
        <v>192</v>
      </c>
      <c r="H104">
        <v>1</v>
      </c>
      <c r="I104">
        <v>1</v>
      </c>
      <c r="J104" t="s">
        <v>185</v>
      </c>
      <c r="K104" t="s">
        <v>193</v>
      </c>
      <c r="M104">
        <v>1</v>
      </c>
      <c r="N104">
        <v>1</v>
      </c>
    </row>
    <row r="105" spans="1:14" x14ac:dyDescent="0.3">
      <c r="A105" t="s">
        <v>215</v>
      </c>
      <c r="B105">
        <v>7.8</v>
      </c>
      <c r="C105">
        <v>25.45</v>
      </c>
      <c r="D105">
        <v>21.1</v>
      </c>
      <c r="E105" t="s">
        <v>185</v>
      </c>
      <c r="F105" t="s">
        <v>192</v>
      </c>
      <c r="H105">
        <v>1</v>
      </c>
      <c r="I105">
        <v>1</v>
      </c>
      <c r="J105" t="s">
        <v>185</v>
      </c>
      <c r="K105" t="s">
        <v>193</v>
      </c>
      <c r="M105">
        <v>1</v>
      </c>
      <c r="N105">
        <v>1</v>
      </c>
    </row>
    <row r="106" spans="1:14" x14ac:dyDescent="0.3">
      <c r="A106" t="s">
        <v>216</v>
      </c>
      <c r="B106">
        <v>0.2</v>
      </c>
      <c r="C106">
        <v>32.9</v>
      </c>
      <c r="D106">
        <v>25.1</v>
      </c>
      <c r="E106" t="s">
        <v>185</v>
      </c>
      <c r="F106" t="s">
        <v>192</v>
      </c>
      <c r="H106">
        <v>1</v>
      </c>
      <c r="I106">
        <v>1</v>
      </c>
      <c r="J106" t="s">
        <v>185</v>
      </c>
      <c r="K106" t="s">
        <v>193</v>
      </c>
      <c r="M106">
        <v>1</v>
      </c>
      <c r="N106">
        <v>1</v>
      </c>
    </row>
    <row r="107" spans="1:14" x14ac:dyDescent="0.3">
      <c r="A107" t="s">
        <v>217</v>
      </c>
      <c r="B107">
        <v>-10.9</v>
      </c>
      <c r="C107">
        <v>16.96</v>
      </c>
      <c r="D107">
        <v>16.2</v>
      </c>
      <c r="E107" t="s">
        <v>185</v>
      </c>
      <c r="F107" t="s">
        <v>192</v>
      </c>
      <c r="H107">
        <v>1</v>
      </c>
      <c r="I107">
        <v>1</v>
      </c>
      <c r="J107" t="s">
        <v>185</v>
      </c>
      <c r="K107" t="s">
        <v>193</v>
      </c>
      <c r="M107">
        <v>1</v>
      </c>
      <c r="N107">
        <v>1</v>
      </c>
    </row>
    <row r="108" spans="1:14" x14ac:dyDescent="0.3">
      <c r="A108" t="s">
        <v>218</v>
      </c>
      <c r="B108">
        <v>-9.1</v>
      </c>
      <c r="C108">
        <v>21.84</v>
      </c>
      <c r="D108">
        <v>14</v>
      </c>
      <c r="E108" t="s">
        <v>185</v>
      </c>
      <c r="F108" t="s">
        <v>192</v>
      </c>
      <c r="H108">
        <v>1</v>
      </c>
      <c r="I108">
        <v>1</v>
      </c>
      <c r="J108" t="s">
        <v>185</v>
      </c>
      <c r="K108" t="s">
        <v>193</v>
      </c>
      <c r="M108">
        <v>1</v>
      </c>
      <c r="N108">
        <v>1</v>
      </c>
    </row>
    <row r="109" spans="1:14" x14ac:dyDescent="0.3">
      <c r="A109" t="s">
        <v>219</v>
      </c>
      <c r="B109">
        <v>-10</v>
      </c>
      <c r="C109">
        <v>51.4</v>
      </c>
      <c r="D109">
        <v>42.3</v>
      </c>
      <c r="E109" t="s">
        <v>185</v>
      </c>
      <c r="F109" t="s">
        <v>192</v>
      </c>
      <c r="H109">
        <v>1</v>
      </c>
      <c r="I109">
        <v>1</v>
      </c>
      <c r="J109" t="s">
        <v>185</v>
      </c>
      <c r="K109" t="s">
        <v>193</v>
      </c>
      <c r="M109">
        <v>1</v>
      </c>
      <c r="N109">
        <v>1</v>
      </c>
    </row>
    <row r="110" spans="1:14" x14ac:dyDescent="0.3">
      <c r="A110" t="s">
        <v>220</v>
      </c>
      <c r="B110">
        <v>-4.9000000000000004</v>
      </c>
      <c r="C110">
        <v>52.35</v>
      </c>
      <c r="D110">
        <v>45.5</v>
      </c>
      <c r="E110" t="s">
        <v>185</v>
      </c>
      <c r="F110" t="s">
        <v>192</v>
      </c>
      <c r="H110">
        <v>1</v>
      </c>
      <c r="I110">
        <v>1</v>
      </c>
      <c r="J110" t="s">
        <v>185</v>
      </c>
      <c r="K110" t="s">
        <v>193</v>
      </c>
      <c r="M110">
        <v>1</v>
      </c>
      <c r="N110">
        <v>1</v>
      </c>
    </row>
    <row r="111" spans="1:14" x14ac:dyDescent="0.3">
      <c r="A111" t="s">
        <v>221</v>
      </c>
      <c r="B111">
        <v>-0.6</v>
      </c>
      <c r="C111">
        <v>32.33</v>
      </c>
      <c r="D111">
        <v>26</v>
      </c>
      <c r="E111" t="s">
        <v>185</v>
      </c>
      <c r="F111" t="s">
        <v>192</v>
      </c>
      <c r="H111">
        <v>1</v>
      </c>
      <c r="I111">
        <v>1</v>
      </c>
      <c r="J111" t="s">
        <v>185</v>
      </c>
      <c r="K111" t="s">
        <v>193</v>
      </c>
      <c r="M111">
        <v>1</v>
      </c>
      <c r="N111">
        <v>1</v>
      </c>
    </row>
    <row r="112" spans="1:14" x14ac:dyDescent="0.3">
      <c r="A112" t="s">
        <v>222</v>
      </c>
      <c r="B112">
        <v>-5.3</v>
      </c>
      <c r="C112">
        <v>62.03</v>
      </c>
      <c r="D112">
        <v>46.6</v>
      </c>
      <c r="E112" t="s">
        <v>185</v>
      </c>
      <c r="F112" t="s">
        <v>192</v>
      </c>
      <c r="H112">
        <v>1</v>
      </c>
      <c r="I112">
        <v>1</v>
      </c>
      <c r="J112" t="s">
        <v>185</v>
      </c>
      <c r="K112" t="s">
        <v>193</v>
      </c>
      <c r="M112">
        <v>1</v>
      </c>
      <c r="N112">
        <v>1</v>
      </c>
    </row>
    <row r="113" spans="1:14" x14ac:dyDescent="0.3">
      <c r="A113" t="s">
        <v>223</v>
      </c>
      <c r="B113">
        <v>-7.3</v>
      </c>
      <c r="C113">
        <v>54.19</v>
      </c>
      <c r="D113">
        <v>42.5</v>
      </c>
      <c r="E113" t="s">
        <v>185</v>
      </c>
      <c r="F113" t="s">
        <v>192</v>
      </c>
      <c r="H113">
        <v>1</v>
      </c>
      <c r="I113">
        <v>1</v>
      </c>
      <c r="J113" t="s">
        <v>185</v>
      </c>
      <c r="K113" t="s">
        <v>193</v>
      </c>
      <c r="M113">
        <v>1</v>
      </c>
      <c r="N113">
        <v>1</v>
      </c>
    </row>
    <row r="114" spans="1:14" x14ac:dyDescent="0.3">
      <c r="A114" t="s">
        <v>224</v>
      </c>
      <c r="B114">
        <v>-16.7</v>
      </c>
      <c r="C114">
        <v>41.49</v>
      </c>
      <c r="D114">
        <v>32.6</v>
      </c>
      <c r="E114" t="s">
        <v>185</v>
      </c>
      <c r="F114" t="s">
        <v>192</v>
      </c>
      <c r="H114">
        <v>1</v>
      </c>
      <c r="I114">
        <v>1</v>
      </c>
      <c r="J114" t="s">
        <v>185</v>
      </c>
      <c r="K114" t="s">
        <v>193</v>
      </c>
      <c r="M114">
        <v>1</v>
      </c>
      <c r="N114">
        <v>1</v>
      </c>
    </row>
    <row r="115" spans="1:14" x14ac:dyDescent="0.3">
      <c r="A115" t="s">
        <v>225</v>
      </c>
      <c r="B115">
        <v>-19.100000000000001</v>
      </c>
      <c r="C115">
        <v>47.9</v>
      </c>
      <c r="D115">
        <v>37.9</v>
      </c>
      <c r="E115" t="s">
        <v>185</v>
      </c>
      <c r="F115" t="s">
        <v>192</v>
      </c>
      <c r="H115">
        <v>1</v>
      </c>
      <c r="I115">
        <v>1</v>
      </c>
      <c r="J115" t="s">
        <v>185</v>
      </c>
      <c r="K115" t="s">
        <v>193</v>
      </c>
      <c r="M115">
        <v>1</v>
      </c>
      <c r="N115">
        <v>1</v>
      </c>
    </row>
    <row r="116" spans="1:14" x14ac:dyDescent="0.3">
      <c r="A116" t="s">
        <v>226</v>
      </c>
      <c r="B116">
        <v>-20.7</v>
      </c>
      <c r="C116">
        <v>31.18</v>
      </c>
      <c r="D116">
        <v>23.6</v>
      </c>
      <c r="E116" t="s">
        <v>185</v>
      </c>
      <c r="F116" t="s">
        <v>192</v>
      </c>
      <c r="H116">
        <v>1</v>
      </c>
      <c r="I116">
        <v>1</v>
      </c>
      <c r="J116" t="s">
        <v>185</v>
      </c>
      <c r="K116" t="s">
        <v>193</v>
      </c>
      <c r="M116">
        <v>1</v>
      </c>
      <c r="N116">
        <v>1</v>
      </c>
    </row>
    <row r="117" spans="1:14" x14ac:dyDescent="0.3">
      <c r="A117" t="s">
        <v>227</v>
      </c>
      <c r="B117">
        <v>-13.7</v>
      </c>
      <c r="C117">
        <v>40.64</v>
      </c>
      <c r="D117">
        <v>29.1</v>
      </c>
      <c r="E117" t="s">
        <v>185</v>
      </c>
      <c r="F117" t="s">
        <v>192</v>
      </c>
      <c r="H117">
        <v>1</v>
      </c>
      <c r="I117">
        <v>1</v>
      </c>
      <c r="J117" t="s">
        <v>185</v>
      </c>
      <c r="K117" t="s">
        <v>193</v>
      </c>
      <c r="M117">
        <v>1</v>
      </c>
      <c r="N117">
        <v>1</v>
      </c>
    </row>
    <row r="118" spans="1:14" x14ac:dyDescent="0.3">
      <c r="A118" t="s">
        <v>228</v>
      </c>
      <c r="B118">
        <v>6.1</v>
      </c>
      <c r="C118">
        <v>32.520000000000003</v>
      </c>
      <c r="D118">
        <v>16.3</v>
      </c>
      <c r="E118" t="s">
        <v>185</v>
      </c>
      <c r="F118" t="s">
        <v>192</v>
      </c>
      <c r="H118">
        <v>1</v>
      </c>
      <c r="I118">
        <v>1</v>
      </c>
      <c r="J118" t="s">
        <v>185</v>
      </c>
      <c r="K118" t="s">
        <v>193</v>
      </c>
      <c r="M118">
        <v>1</v>
      </c>
      <c r="N118">
        <v>1</v>
      </c>
    </row>
    <row r="119" spans="1:14" x14ac:dyDescent="0.3">
      <c r="A119" t="s">
        <v>229</v>
      </c>
      <c r="B119">
        <v>3.3</v>
      </c>
      <c r="C119">
        <v>10.61</v>
      </c>
      <c r="D119">
        <v>11.9</v>
      </c>
      <c r="E119" t="s">
        <v>185</v>
      </c>
      <c r="F119" t="s">
        <v>192</v>
      </c>
      <c r="H119">
        <v>1</v>
      </c>
      <c r="I119">
        <v>1</v>
      </c>
      <c r="J119" t="s">
        <v>185</v>
      </c>
      <c r="K119" t="s">
        <v>193</v>
      </c>
      <c r="M119">
        <v>1</v>
      </c>
      <c r="N119">
        <v>1</v>
      </c>
    </row>
    <row r="120" spans="1:14" x14ac:dyDescent="0.3">
      <c r="A120" t="s">
        <v>230</v>
      </c>
      <c r="B120">
        <v>-7.3</v>
      </c>
      <c r="C120">
        <v>37.409999999999997</v>
      </c>
      <c r="D120">
        <v>24.4</v>
      </c>
      <c r="E120" t="s">
        <v>185</v>
      </c>
      <c r="F120" t="s">
        <v>192</v>
      </c>
      <c r="H120">
        <v>1</v>
      </c>
      <c r="I120">
        <v>1</v>
      </c>
      <c r="J120" t="s">
        <v>185</v>
      </c>
      <c r="K120" t="s">
        <v>193</v>
      </c>
      <c r="M120">
        <v>1</v>
      </c>
      <c r="N120">
        <v>1</v>
      </c>
    </row>
    <row r="121" spans="1:14" x14ac:dyDescent="0.3">
      <c r="A121" t="s">
        <v>231</v>
      </c>
      <c r="B121">
        <v>-3.2</v>
      </c>
      <c r="C121">
        <v>49.93</v>
      </c>
      <c r="D121">
        <v>35.200000000000003</v>
      </c>
      <c r="E121" t="s">
        <v>185</v>
      </c>
      <c r="F121" t="s">
        <v>192</v>
      </c>
      <c r="H121">
        <v>1</v>
      </c>
      <c r="I121">
        <v>1</v>
      </c>
      <c r="J121" t="s">
        <v>185</v>
      </c>
      <c r="K121" t="s">
        <v>193</v>
      </c>
      <c r="M121">
        <v>1</v>
      </c>
      <c r="N121">
        <v>1</v>
      </c>
    </row>
    <row r="122" spans="1:14" x14ac:dyDescent="0.3">
      <c r="A122" t="s">
        <v>232</v>
      </c>
      <c r="B122">
        <v>0.2</v>
      </c>
      <c r="C122">
        <v>19.37</v>
      </c>
      <c r="D122">
        <v>17.7</v>
      </c>
      <c r="E122" t="s">
        <v>185</v>
      </c>
      <c r="F122" t="s">
        <v>192</v>
      </c>
      <c r="H122">
        <v>1</v>
      </c>
      <c r="I122">
        <v>1</v>
      </c>
      <c r="J122" t="s">
        <v>185</v>
      </c>
      <c r="K122" t="s">
        <v>193</v>
      </c>
      <c r="M122">
        <v>1</v>
      </c>
      <c r="N122">
        <v>1</v>
      </c>
    </row>
    <row r="123" spans="1:14" x14ac:dyDescent="0.3">
      <c r="A123" t="s">
        <v>233</v>
      </c>
      <c r="B123">
        <v>-8.6</v>
      </c>
      <c r="C123">
        <v>9.65</v>
      </c>
      <c r="D123">
        <v>6.8</v>
      </c>
      <c r="E123" t="s">
        <v>185</v>
      </c>
      <c r="F123" t="s">
        <v>192</v>
      </c>
      <c r="H123">
        <v>1</v>
      </c>
      <c r="I123">
        <v>1</v>
      </c>
      <c r="J123" t="s">
        <v>185</v>
      </c>
      <c r="K123" t="s">
        <v>193</v>
      </c>
      <c r="M123">
        <v>1</v>
      </c>
      <c r="N123">
        <v>1</v>
      </c>
    </row>
    <row r="124" spans="1:14" x14ac:dyDescent="0.3">
      <c r="A124" t="s">
        <v>234</v>
      </c>
      <c r="B124">
        <v>-16.2</v>
      </c>
      <c r="C124">
        <v>15.27</v>
      </c>
      <c r="D124">
        <v>15.5</v>
      </c>
      <c r="E124" t="s">
        <v>185</v>
      </c>
      <c r="F124" t="s">
        <v>192</v>
      </c>
      <c r="H124">
        <v>1</v>
      </c>
      <c r="I124">
        <v>1</v>
      </c>
      <c r="J124" t="s">
        <v>185</v>
      </c>
      <c r="K124" t="s">
        <v>193</v>
      </c>
      <c r="M124">
        <v>1</v>
      </c>
      <c r="N124">
        <v>1</v>
      </c>
    </row>
    <row r="125" spans="1:14" x14ac:dyDescent="0.3">
      <c r="A125" t="s">
        <v>235</v>
      </c>
      <c r="B125">
        <v>-16</v>
      </c>
      <c r="C125">
        <v>58.51</v>
      </c>
      <c r="D125">
        <v>44.9</v>
      </c>
      <c r="E125" t="s">
        <v>185</v>
      </c>
      <c r="F125" t="s">
        <v>192</v>
      </c>
      <c r="H125">
        <v>1</v>
      </c>
      <c r="I125">
        <v>1</v>
      </c>
      <c r="J125" t="s">
        <v>185</v>
      </c>
      <c r="K125" t="s">
        <v>193</v>
      </c>
      <c r="M125">
        <v>1</v>
      </c>
      <c r="N125">
        <v>1</v>
      </c>
    </row>
    <row r="126" spans="1:14" x14ac:dyDescent="0.3">
      <c r="A126" t="s">
        <v>236</v>
      </c>
      <c r="B126">
        <v>-10.1</v>
      </c>
      <c r="C126">
        <v>53.8</v>
      </c>
      <c r="D126">
        <v>41.1</v>
      </c>
      <c r="E126" t="s">
        <v>185</v>
      </c>
      <c r="F126" t="s">
        <v>192</v>
      </c>
      <c r="H126">
        <v>1</v>
      </c>
      <c r="I126">
        <v>1</v>
      </c>
      <c r="J126" t="s">
        <v>185</v>
      </c>
      <c r="K126" t="s">
        <v>193</v>
      </c>
      <c r="M126">
        <v>1</v>
      </c>
      <c r="N126">
        <v>1</v>
      </c>
    </row>
    <row r="127" spans="1:14" x14ac:dyDescent="0.3">
      <c r="A127" t="s">
        <v>237</v>
      </c>
      <c r="B127">
        <v>-12.2</v>
      </c>
      <c r="C127">
        <v>30.71</v>
      </c>
      <c r="D127">
        <v>26.4</v>
      </c>
      <c r="E127" t="s">
        <v>185</v>
      </c>
      <c r="F127" t="s">
        <v>192</v>
      </c>
      <c r="H127">
        <v>1</v>
      </c>
      <c r="I127">
        <v>1</v>
      </c>
      <c r="J127" t="s">
        <v>185</v>
      </c>
      <c r="K127" t="s">
        <v>193</v>
      </c>
      <c r="M127">
        <v>1</v>
      </c>
      <c r="N127">
        <v>1</v>
      </c>
    </row>
    <row r="128" spans="1:14" x14ac:dyDescent="0.3">
      <c r="A128" t="s">
        <v>238</v>
      </c>
      <c r="B128">
        <v>-24.2</v>
      </c>
      <c r="C128">
        <v>46.19</v>
      </c>
      <c r="D128">
        <v>41.8</v>
      </c>
      <c r="E128" t="s">
        <v>185</v>
      </c>
      <c r="F128" t="s">
        <v>192</v>
      </c>
      <c r="H128">
        <v>1</v>
      </c>
      <c r="I128">
        <v>1</v>
      </c>
      <c r="J128" t="s">
        <v>185</v>
      </c>
      <c r="K128" t="s">
        <v>193</v>
      </c>
      <c r="M128">
        <v>1</v>
      </c>
      <c r="N128">
        <v>1</v>
      </c>
    </row>
    <row r="129" spans="1:14" x14ac:dyDescent="0.3">
      <c r="A129" t="s">
        <v>239</v>
      </c>
      <c r="B129">
        <v>-9.1</v>
      </c>
      <c r="C129">
        <v>39.770000000000003</v>
      </c>
      <c r="D129">
        <v>37.1</v>
      </c>
      <c r="E129" t="s">
        <v>185</v>
      </c>
      <c r="F129" t="s">
        <v>192</v>
      </c>
      <c r="H129">
        <v>1</v>
      </c>
      <c r="I129">
        <v>1</v>
      </c>
      <c r="J129" t="s">
        <v>185</v>
      </c>
      <c r="K129" t="s">
        <v>193</v>
      </c>
      <c r="M129">
        <v>1</v>
      </c>
      <c r="N129">
        <v>1</v>
      </c>
    </row>
    <row r="130" spans="1:14" x14ac:dyDescent="0.3">
      <c r="A130" t="s">
        <v>240</v>
      </c>
      <c r="B130">
        <v>-0.3</v>
      </c>
      <c r="C130">
        <v>-0.66</v>
      </c>
      <c r="D130">
        <v>0.4</v>
      </c>
      <c r="E130" t="s">
        <v>185</v>
      </c>
      <c r="F130" t="s">
        <v>192</v>
      </c>
      <c r="H130">
        <v>1</v>
      </c>
      <c r="I130">
        <v>1</v>
      </c>
      <c r="J130" t="s">
        <v>185</v>
      </c>
      <c r="K130" t="s">
        <v>193</v>
      </c>
      <c r="M130">
        <v>1</v>
      </c>
      <c r="N130">
        <v>1</v>
      </c>
    </row>
    <row r="131" spans="1:14" x14ac:dyDescent="0.3">
      <c r="A131" t="s">
        <v>241</v>
      </c>
      <c r="B131">
        <v>1.7</v>
      </c>
      <c r="C131">
        <v>30.96</v>
      </c>
      <c r="D131">
        <v>22.1</v>
      </c>
      <c r="E131" t="s">
        <v>185</v>
      </c>
      <c r="F131" t="s">
        <v>192</v>
      </c>
      <c r="H131">
        <v>1</v>
      </c>
      <c r="I131">
        <v>1</v>
      </c>
      <c r="J131" t="s">
        <v>185</v>
      </c>
      <c r="K131" t="s">
        <v>193</v>
      </c>
      <c r="M131">
        <v>1</v>
      </c>
      <c r="N131">
        <v>1</v>
      </c>
    </row>
    <row r="132" spans="1:14" x14ac:dyDescent="0.3">
      <c r="A132" t="s">
        <v>242</v>
      </c>
      <c r="B132">
        <v>1.5</v>
      </c>
      <c r="C132">
        <v>24.25</v>
      </c>
      <c r="D132">
        <v>23.7</v>
      </c>
      <c r="E132" t="s">
        <v>185</v>
      </c>
      <c r="F132" t="s">
        <v>192</v>
      </c>
      <c r="H132">
        <v>1</v>
      </c>
      <c r="I132">
        <v>1</v>
      </c>
      <c r="J132" t="s">
        <v>185</v>
      </c>
      <c r="K132" t="s">
        <v>193</v>
      </c>
      <c r="M132">
        <v>1</v>
      </c>
      <c r="N132">
        <v>1</v>
      </c>
    </row>
    <row r="133" spans="1:14" x14ac:dyDescent="0.3">
      <c r="A133" t="s">
        <v>243</v>
      </c>
      <c r="B133">
        <v>-5.7</v>
      </c>
      <c r="C133">
        <v>24.31</v>
      </c>
      <c r="D133">
        <v>19.3</v>
      </c>
      <c r="E133" t="s">
        <v>185</v>
      </c>
      <c r="F133" t="s">
        <v>192</v>
      </c>
      <c r="H133">
        <v>1</v>
      </c>
      <c r="I133">
        <v>1</v>
      </c>
      <c r="J133" t="s">
        <v>185</v>
      </c>
      <c r="K133" t="s">
        <v>193</v>
      </c>
      <c r="M133">
        <v>1</v>
      </c>
      <c r="N133">
        <v>1</v>
      </c>
    </row>
    <row r="134" spans="1:14" x14ac:dyDescent="0.3">
      <c r="A134" t="s">
        <v>244</v>
      </c>
      <c r="B134">
        <v>-8.1</v>
      </c>
      <c r="C134">
        <v>30.87</v>
      </c>
      <c r="D134">
        <v>24.1</v>
      </c>
      <c r="E134" t="s">
        <v>185</v>
      </c>
      <c r="F134" t="s">
        <v>192</v>
      </c>
      <c r="H134">
        <v>1</v>
      </c>
      <c r="I134">
        <v>1</v>
      </c>
      <c r="J134" t="s">
        <v>185</v>
      </c>
      <c r="K134" t="s">
        <v>193</v>
      </c>
      <c r="M134">
        <v>1</v>
      </c>
      <c r="N134">
        <v>1</v>
      </c>
    </row>
    <row r="135" spans="1:14" x14ac:dyDescent="0.3">
      <c r="A135" t="s">
        <v>245</v>
      </c>
      <c r="B135">
        <v>-26.2</v>
      </c>
      <c r="C135">
        <v>3.61</v>
      </c>
      <c r="D135">
        <v>1.4</v>
      </c>
      <c r="E135" t="s">
        <v>185</v>
      </c>
      <c r="F135" t="s">
        <v>192</v>
      </c>
      <c r="H135">
        <v>1</v>
      </c>
      <c r="I135">
        <v>1</v>
      </c>
      <c r="J135" t="s">
        <v>185</v>
      </c>
      <c r="K135" t="s">
        <v>193</v>
      </c>
      <c r="M135">
        <v>1</v>
      </c>
      <c r="N135">
        <v>1</v>
      </c>
    </row>
    <row r="136" spans="1:14" x14ac:dyDescent="0.3">
      <c r="A136" t="s">
        <v>246</v>
      </c>
      <c r="B136">
        <v>-22.6</v>
      </c>
      <c r="C136">
        <v>-4.6900000000000004</v>
      </c>
      <c r="D136">
        <v>-5.3</v>
      </c>
      <c r="E136" t="s">
        <v>185</v>
      </c>
      <c r="F136" t="s">
        <v>192</v>
      </c>
      <c r="H136">
        <v>1</v>
      </c>
      <c r="I136">
        <v>1</v>
      </c>
      <c r="J136" t="s">
        <v>185</v>
      </c>
      <c r="K136" t="s">
        <v>193</v>
      </c>
      <c r="M136">
        <v>1</v>
      </c>
      <c r="N136">
        <v>1</v>
      </c>
    </row>
    <row r="137" spans="1:14" x14ac:dyDescent="0.3">
      <c r="A137" t="s">
        <v>247</v>
      </c>
      <c r="B137">
        <v>-11.6</v>
      </c>
      <c r="C137">
        <v>7.7</v>
      </c>
      <c r="D137">
        <v>10.199999999999999</v>
      </c>
      <c r="E137" t="s">
        <v>185</v>
      </c>
      <c r="F137" t="s">
        <v>192</v>
      </c>
      <c r="H137">
        <v>1</v>
      </c>
      <c r="I137">
        <v>1</v>
      </c>
      <c r="J137" t="s">
        <v>185</v>
      </c>
      <c r="K137" t="s">
        <v>193</v>
      </c>
      <c r="M137">
        <v>1</v>
      </c>
      <c r="N137">
        <v>1</v>
      </c>
    </row>
    <row r="138" spans="1:14" x14ac:dyDescent="0.3">
      <c r="A138" t="s">
        <v>248</v>
      </c>
      <c r="B138">
        <v>-7.1</v>
      </c>
      <c r="C138">
        <v>13.47</v>
      </c>
      <c r="D138">
        <v>13</v>
      </c>
      <c r="E138" t="s">
        <v>185</v>
      </c>
      <c r="F138" t="s">
        <v>192</v>
      </c>
      <c r="H138">
        <v>1</v>
      </c>
      <c r="I138">
        <v>1</v>
      </c>
      <c r="J138" t="s">
        <v>185</v>
      </c>
      <c r="K138" t="s">
        <v>193</v>
      </c>
      <c r="M138">
        <v>1</v>
      </c>
      <c r="N138">
        <v>1</v>
      </c>
    </row>
    <row r="139" spans="1:14" x14ac:dyDescent="0.3">
      <c r="A139" t="s">
        <v>249</v>
      </c>
      <c r="B139">
        <v>-1.8</v>
      </c>
      <c r="C139">
        <v>12.42</v>
      </c>
      <c r="D139">
        <v>12</v>
      </c>
      <c r="E139" t="s">
        <v>185</v>
      </c>
      <c r="F139" t="s">
        <v>192</v>
      </c>
      <c r="H139">
        <v>1</v>
      </c>
      <c r="I139">
        <v>1</v>
      </c>
      <c r="J139" t="s">
        <v>185</v>
      </c>
      <c r="K139" t="s">
        <v>193</v>
      </c>
      <c r="M139">
        <v>1</v>
      </c>
      <c r="N139">
        <v>1</v>
      </c>
    </row>
    <row r="140" spans="1:14" x14ac:dyDescent="0.3">
      <c r="A140" t="s">
        <v>250</v>
      </c>
      <c r="B140">
        <v>-12.4</v>
      </c>
      <c r="C140">
        <v>14.96</v>
      </c>
      <c r="D140">
        <v>12.6</v>
      </c>
      <c r="E140" t="s">
        <v>185</v>
      </c>
      <c r="F140" t="s">
        <v>192</v>
      </c>
      <c r="H140">
        <v>1</v>
      </c>
      <c r="I140">
        <v>1</v>
      </c>
      <c r="J140" t="s">
        <v>185</v>
      </c>
      <c r="K140" t="s">
        <v>193</v>
      </c>
      <c r="M140">
        <v>1</v>
      </c>
      <c r="N140">
        <v>1</v>
      </c>
    </row>
    <row r="141" spans="1:14" x14ac:dyDescent="0.3">
      <c r="A141" t="s">
        <v>251</v>
      </c>
      <c r="B141">
        <v>-14.9</v>
      </c>
      <c r="C141">
        <v>14.73</v>
      </c>
      <c r="D141">
        <v>9.1999999999999993</v>
      </c>
      <c r="E141" t="s">
        <v>185</v>
      </c>
      <c r="F141" t="s">
        <v>192</v>
      </c>
      <c r="H141">
        <v>1</v>
      </c>
      <c r="I141">
        <v>1</v>
      </c>
      <c r="J141" t="s">
        <v>185</v>
      </c>
      <c r="K141" t="s">
        <v>193</v>
      </c>
      <c r="M141">
        <v>1</v>
      </c>
      <c r="N141">
        <v>1</v>
      </c>
    </row>
    <row r="142" spans="1:14" x14ac:dyDescent="0.3">
      <c r="A142" t="s">
        <v>252</v>
      </c>
      <c r="B142">
        <v>-12.1</v>
      </c>
      <c r="C142">
        <v>12.13</v>
      </c>
      <c r="D142">
        <v>11.6</v>
      </c>
      <c r="E142" t="s">
        <v>185</v>
      </c>
      <c r="F142" t="s">
        <v>192</v>
      </c>
      <c r="H142">
        <v>1</v>
      </c>
      <c r="I142">
        <v>1</v>
      </c>
      <c r="J142" t="s">
        <v>185</v>
      </c>
      <c r="K142" t="s">
        <v>193</v>
      </c>
      <c r="M142">
        <v>1</v>
      </c>
      <c r="N142">
        <v>1</v>
      </c>
    </row>
    <row r="143" spans="1:14" x14ac:dyDescent="0.3">
      <c r="A143" t="s">
        <v>253</v>
      </c>
      <c r="B143">
        <v>-11.9</v>
      </c>
      <c r="C143">
        <v>33.090000000000003</v>
      </c>
      <c r="D143">
        <v>29.3</v>
      </c>
      <c r="E143" t="s">
        <v>185</v>
      </c>
      <c r="F143" t="s">
        <v>192</v>
      </c>
      <c r="H143">
        <v>1</v>
      </c>
      <c r="I143">
        <v>1</v>
      </c>
      <c r="J143" t="s">
        <v>185</v>
      </c>
      <c r="K143" t="s">
        <v>193</v>
      </c>
      <c r="M143">
        <v>1</v>
      </c>
      <c r="N143">
        <v>1</v>
      </c>
    </row>
    <row r="144" spans="1:14" x14ac:dyDescent="0.3">
      <c r="A144" t="s">
        <v>254</v>
      </c>
      <c r="B144">
        <v>-7</v>
      </c>
      <c r="C144">
        <v>35.1</v>
      </c>
      <c r="D144">
        <v>33.299999999999997</v>
      </c>
      <c r="E144" t="s">
        <v>185</v>
      </c>
      <c r="F144" t="s">
        <v>192</v>
      </c>
      <c r="H144">
        <v>1</v>
      </c>
      <c r="I144">
        <v>1</v>
      </c>
      <c r="J144" t="s">
        <v>185</v>
      </c>
      <c r="K144" t="s">
        <v>193</v>
      </c>
      <c r="M144">
        <v>1</v>
      </c>
      <c r="N144">
        <v>1</v>
      </c>
    </row>
    <row r="145" spans="1:14" x14ac:dyDescent="0.3">
      <c r="A145" t="s">
        <v>255</v>
      </c>
      <c r="B145">
        <v>-6.9</v>
      </c>
      <c r="C145">
        <v>19.170000000000002</v>
      </c>
      <c r="D145">
        <v>9.8000000000000007</v>
      </c>
      <c r="E145" t="s">
        <v>185</v>
      </c>
      <c r="F145" t="s">
        <v>192</v>
      </c>
      <c r="H145">
        <v>1</v>
      </c>
      <c r="I145">
        <v>1</v>
      </c>
      <c r="J145" t="s">
        <v>185</v>
      </c>
      <c r="K145" t="s">
        <v>193</v>
      </c>
      <c r="M145">
        <v>1</v>
      </c>
      <c r="N145">
        <v>1</v>
      </c>
    </row>
    <row r="146" spans="1:14" x14ac:dyDescent="0.3">
      <c r="A146" t="s">
        <v>256</v>
      </c>
      <c r="B146">
        <v>0.4</v>
      </c>
      <c r="C146">
        <v>31.02</v>
      </c>
      <c r="D146">
        <v>20.3</v>
      </c>
      <c r="E146" t="s">
        <v>185</v>
      </c>
      <c r="F146" t="s">
        <v>192</v>
      </c>
      <c r="H146">
        <v>1</v>
      </c>
      <c r="I146">
        <v>1</v>
      </c>
      <c r="J146" t="s">
        <v>185</v>
      </c>
      <c r="K146" t="s">
        <v>193</v>
      </c>
      <c r="M146">
        <v>1</v>
      </c>
      <c r="N146">
        <v>1</v>
      </c>
    </row>
    <row r="147" spans="1:14" x14ac:dyDescent="0.3">
      <c r="A147" t="s">
        <v>257</v>
      </c>
      <c r="B147">
        <v>-13.5</v>
      </c>
      <c r="C147">
        <v>14.6</v>
      </c>
      <c r="D147">
        <v>13</v>
      </c>
      <c r="E147" t="s">
        <v>185</v>
      </c>
      <c r="F147" t="s">
        <v>192</v>
      </c>
      <c r="H147">
        <v>1</v>
      </c>
      <c r="I147">
        <v>1</v>
      </c>
      <c r="J147" t="s">
        <v>185</v>
      </c>
      <c r="K147" t="s">
        <v>193</v>
      </c>
      <c r="M147">
        <v>1</v>
      </c>
      <c r="N147">
        <v>1</v>
      </c>
    </row>
    <row r="148" spans="1:14" x14ac:dyDescent="0.3">
      <c r="A148" t="s">
        <v>258</v>
      </c>
      <c r="B148">
        <v>-17</v>
      </c>
      <c r="C148">
        <v>11.02</v>
      </c>
      <c r="D148">
        <v>11.2</v>
      </c>
      <c r="E148" t="s">
        <v>185</v>
      </c>
      <c r="F148" t="s">
        <v>192</v>
      </c>
      <c r="H148">
        <v>1</v>
      </c>
      <c r="I148">
        <v>1</v>
      </c>
      <c r="J148" t="s">
        <v>185</v>
      </c>
      <c r="K148" t="s">
        <v>193</v>
      </c>
      <c r="M148">
        <v>1</v>
      </c>
      <c r="N148">
        <v>1</v>
      </c>
    </row>
    <row r="149" spans="1:14" x14ac:dyDescent="0.3">
      <c r="A149" t="s">
        <v>259</v>
      </c>
      <c r="B149">
        <v>-21.4</v>
      </c>
      <c r="C149">
        <v>24.01</v>
      </c>
      <c r="D149">
        <v>21.8</v>
      </c>
      <c r="E149" t="s">
        <v>185</v>
      </c>
      <c r="F149" t="s">
        <v>192</v>
      </c>
      <c r="H149">
        <v>1</v>
      </c>
      <c r="I149">
        <v>1</v>
      </c>
      <c r="J149" t="s">
        <v>185</v>
      </c>
      <c r="K149" t="s">
        <v>193</v>
      </c>
      <c r="M149">
        <v>1</v>
      </c>
      <c r="N149">
        <v>1</v>
      </c>
    </row>
    <row r="150" spans="1:14" x14ac:dyDescent="0.3">
      <c r="A150" t="s">
        <v>260</v>
      </c>
      <c r="B150">
        <v>-20.5</v>
      </c>
      <c r="C150">
        <v>33.08</v>
      </c>
      <c r="D150">
        <v>30.6</v>
      </c>
      <c r="E150" t="s">
        <v>185</v>
      </c>
      <c r="F150" t="s">
        <v>192</v>
      </c>
      <c r="H150">
        <v>1</v>
      </c>
      <c r="I150">
        <v>1</v>
      </c>
      <c r="J150" t="s">
        <v>185</v>
      </c>
      <c r="K150" t="s">
        <v>193</v>
      </c>
      <c r="M150">
        <v>1</v>
      </c>
      <c r="N150">
        <v>1</v>
      </c>
    </row>
    <row r="151" spans="1:14" x14ac:dyDescent="0.3">
      <c r="A151" t="s">
        <v>261</v>
      </c>
      <c r="B151">
        <v>-16.3</v>
      </c>
      <c r="C151">
        <v>18.23</v>
      </c>
      <c r="D151">
        <v>10.5</v>
      </c>
      <c r="E151" t="s">
        <v>185</v>
      </c>
      <c r="F151" t="s">
        <v>192</v>
      </c>
      <c r="H151">
        <v>1</v>
      </c>
      <c r="I151">
        <v>1</v>
      </c>
      <c r="J151" t="s">
        <v>185</v>
      </c>
      <c r="K151" t="s">
        <v>193</v>
      </c>
      <c r="M151">
        <v>1</v>
      </c>
      <c r="N151">
        <v>1</v>
      </c>
    </row>
    <row r="152" spans="1:14" x14ac:dyDescent="0.3">
      <c r="A152" t="s">
        <v>262</v>
      </c>
      <c r="B152">
        <v>-16.899999999999999</v>
      </c>
      <c r="C152">
        <v>55.11</v>
      </c>
      <c r="D152">
        <v>44.2</v>
      </c>
      <c r="E152" t="s">
        <v>185</v>
      </c>
      <c r="F152" t="s">
        <v>192</v>
      </c>
      <c r="H152">
        <v>1</v>
      </c>
      <c r="I152">
        <v>1</v>
      </c>
      <c r="J152" t="s">
        <v>185</v>
      </c>
      <c r="K152" t="s">
        <v>193</v>
      </c>
      <c r="M152">
        <v>1</v>
      </c>
      <c r="N152">
        <v>1</v>
      </c>
    </row>
    <row r="153" spans="1:14" x14ac:dyDescent="0.3">
      <c r="A153" t="s">
        <v>263</v>
      </c>
      <c r="B153">
        <v>-8.1</v>
      </c>
      <c r="C153">
        <v>47.42</v>
      </c>
      <c r="D153">
        <v>44.4</v>
      </c>
      <c r="E153" t="s">
        <v>185</v>
      </c>
      <c r="F153" t="s">
        <v>192</v>
      </c>
      <c r="H153">
        <v>1</v>
      </c>
      <c r="I153">
        <v>1</v>
      </c>
      <c r="J153" t="s">
        <v>185</v>
      </c>
      <c r="K153" t="s">
        <v>193</v>
      </c>
      <c r="M153">
        <v>1</v>
      </c>
      <c r="N153">
        <v>1</v>
      </c>
    </row>
    <row r="154" spans="1:14" x14ac:dyDescent="0.3">
      <c r="A154" t="s">
        <v>264</v>
      </c>
      <c r="B154">
        <v>-18.3</v>
      </c>
      <c r="C154">
        <v>22.63</v>
      </c>
      <c r="D154">
        <v>25.7</v>
      </c>
      <c r="E154" t="s">
        <v>185</v>
      </c>
      <c r="F154" t="s">
        <v>192</v>
      </c>
      <c r="H154">
        <v>1</v>
      </c>
      <c r="I154">
        <v>1</v>
      </c>
      <c r="J154" t="s">
        <v>185</v>
      </c>
      <c r="K154" t="s">
        <v>193</v>
      </c>
      <c r="M154">
        <v>1</v>
      </c>
      <c r="N154">
        <v>1</v>
      </c>
    </row>
    <row r="155" spans="1:14" x14ac:dyDescent="0.3">
      <c r="A155" t="s">
        <v>265</v>
      </c>
      <c r="B155">
        <v>-19.600000000000001</v>
      </c>
      <c r="C155">
        <v>26.63</v>
      </c>
      <c r="D155">
        <v>29.5</v>
      </c>
      <c r="E155" t="s">
        <v>185</v>
      </c>
      <c r="F155" t="s">
        <v>192</v>
      </c>
      <c r="H155">
        <v>1</v>
      </c>
      <c r="I155">
        <v>1</v>
      </c>
      <c r="J155" t="s">
        <v>185</v>
      </c>
      <c r="K155" t="s">
        <v>193</v>
      </c>
      <c r="M155">
        <v>1</v>
      </c>
      <c r="N155">
        <v>1</v>
      </c>
    </row>
    <row r="156" spans="1:14" x14ac:dyDescent="0.3">
      <c r="A156" t="s">
        <v>266</v>
      </c>
      <c r="B156">
        <v>0.7</v>
      </c>
      <c r="C156">
        <v>42.76</v>
      </c>
      <c r="D156">
        <v>34.4</v>
      </c>
      <c r="E156" t="s">
        <v>185</v>
      </c>
      <c r="F156" t="s">
        <v>192</v>
      </c>
      <c r="H156">
        <v>1</v>
      </c>
      <c r="I156">
        <v>1</v>
      </c>
      <c r="J156" t="s">
        <v>185</v>
      </c>
      <c r="K156" t="s">
        <v>193</v>
      </c>
      <c r="M156">
        <v>1</v>
      </c>
      <c r="N156">
        <v>1</v>
      </c>
    </row>
    <row r="157" spans="1:14" x14ac:dyDescent="0.3">
      <c r="A157" t="s">
        <v>267</v>
      </c>
      <c r="B157">
        <v>5.3</v>
      </c>
      <c r="C157">
        <v>61.47</v>
      </c>
      <c r="D157">
        <v>50.8</v>
      </c>
      <c r="E157" t="s">
        <v>185</v>
      </c>
      <c r="F157" t="s">
        <v>192</v>
      </c>
      <c r="H157">
        <v>1</v>
      </c>
      <c r="I157">
        <v>1</v>
      </c>
      <c r="J157" t="s">
        <v>185</v>
      </c>
      <c r="K157" t="s">
        <v>193</v>
      </c>
      <c r="M157">
        <v>1</v>
      </c>
      <c r="N157">
        <v>1</v>
      </c>
    </row>
    <row r="158" spans="1:14" x14ac:dyDescent="0.3">
      <c r="A158" t="s">
        <v>268</v>
      </c>
      <c r="B158">
        <v>2.2000000000000002</v>
      </c>
      <c r="C158">
        <v>61.46</v>
      </c>
      <c r="D158">
        <v>47.1</v>
      </c>
      <c r="E158" t="s">
        <v>185</v>
      </c>
      <c r="F158" t="s">
        <v>192</v>
      </c>
      <c r="H158">
        <v>1</v>
      </c>
      <c r="I158">
        <v>1</v>
      </c>
      <c r="J158" t="s">
        <v>185</v>
      </c>
      <c r="K158" t="s">
        <v>193</v>
      </c>
      <c r="M158">
        <v>1</v>
      </c>
      <c r="N158">
        <v>1</v>
      </c>
    </row>
    <row r="159" spans="1:14" x14ac:dyDescent="0.3">
      <c r="A159" t="s">
        <v>269</v>
      </c>
      <c r="B159">
        <v>-6</v>
      </c>
      <c r="C159">
        <v>52.37</v>
      </c>
      <c r="D159">
        <v>40.200000000000003</v>
      </c>
      <c r="E159" t="s">
        <v>185</v>
      </c>
      <c r="F159" t="s">
        <v>192</v>
      </c>
      <c r="H159">
        <v>1</v>
      </c>
      <c r="I159">
        <v>1</v>
      </c>
      <c r="J159" t="s">
        <v>185</v>
      </c>
      <c r="K159" t="s">
        <v>193</v>
      </c>
      <c r="M159">
        <v>1</v>
      </c>
      <c r="N159">
        <v>1</v>
      </c>
    </row>
    <row r="160" spans="1:14" x14ac:dyDescent="0.3">
      <c r="A160" t="s">
        <v>270</v>
      </c>
      <c r="B160">
        <v>-9.4</v>
      </c>
      <c r="C160">
        <v>38.44</v>
      </c>
      <c r="D160">
        <v>29</v>
      </c>
      <c r="E160" t="s">
        <v>185</v>
      </c>
      <c r="F160" t="s">
        <v>192</v>
      </c>
      <c r="H160">
        <v>1</v>
      </c>
      <c r="I160">
        <v>1</v>
      </c>
      <c r="J160" t="s">
        <v>185</v>
      </c>
      <c r="K160" t="s">
        <v>193</v>
      </c>
      <c r="M160">
        <v>1</v>
      </c>
      <c r="N160">
        <v>1</v>
      </c>
    </row>
    <row r="161" spans="1:14" x14ac:dyDescent="0.3">
      <c r="A161" t="s">
        <v>271</v>
      </c>
      <c r="B161">
        <v>-4.5999999999999996</v>
      </c>
      <c r="C161">
        <v>50.17</v>
      </c>
      <c r="D161">
        <v>38.9</v>
      </c>
      <c r="E161" t="s">
        <v>185</v>
      </c>
      <c r="F161" t="s">
        <v>192</v>
      </c>
      <c r="H161">
        <v>1</v>
      </c>
      <c r="I161">
        <v>1</v>
      </c>
      <c r="J161" t="s">
        <v>185</v>
      </c>
      <c r="K161" t="s">
        <v>193</v>
      </c>
      <c r="M161">
        <v>1</v>
      </c>
      <c r="N161">
        <v>1</v>
      </c>
    </row>
    <row r="162" spans="1:14" x14ac:dyDescent="0.3">
      <c r="A162" t="s">
        <v>272</v>
      </c>
      <c r="B162">
        <v>3</v>
      </c>
      <c r="C162">
        <v>25.41</v>
      </c>
      <c r="D162">
        <v>18.399999999999999</v>
      </c>
      <c r="E162" t="s">
        <v>185</v>
      </c>
      <c r="F162" t="s">
        <v>192</v>
      </c>
      <c r="H162">
        <v>1</v>
      </c>
      <c r="I162">
        <v>1</v>
      </c>
      <c r="J162" t="s">
        <v>185</v>
      </c>
      <c r="K162" t="s">
        <v>193</v>
      </c>
      <c r="M162">
        <v>1</v>
      </c>
      <c r="N162">
        <v>1</v>
      </c>
    </row>
    <row r="163" spans="1:14" x14ac:dyDescent="0.3">
      <c r="A163" t="s">
        <v>273</v>
      </c>
      <c r="B163">
        <v>-3</v>
      </c>
      <c r="C163">
        <v>22.69</v>
      </c>
      <c r="D163">
        <v>15.7</v>
      </c>
      <c r="E163" t="s">
        <v>185</v>
      </c>
      <c r="F163" t="s">
        <v>192</v>
      </c>
      <c r="H163">
        <v>1</v>
      </c>
      <c r="I163">
        <v>1</v>
      </c>
      <c r="J163" t="s">
        <v>185</v>
      </c>
      <c r="K163" t="s">
        <v>193</v>
      </c>
      <c r="M163">
        <v>1</v>
      </c>
      <c r="N163">
        <v>1</v>
      </c>
    </row>
    <row r="164" spans="1:14" x14ac:dyDescent="0.3">
      <c r="A164" t="s">
        <v>274</v>
      </c>
      <c r="B164">
        <v>-9</v>
      </c>
      <c r="C164">
        <v>6.26</v>
      </c>
      <c r="D164">
        <v>6.9</v>
      </c>
      <c r="E164" t="s">
        <v>185</v>
      </c>
      <c r="F164" t="s">
        <v>192</v>
      </c>
      <c r="H164">
        <v>1</v>
      </c>
      <c r="I164">
        <v>1</v>
      </c>
      <c r="J164" t="s">
        <v>185</v>
      </c>
      <c r="K164" t="s">
        <v>193</v>
      </c>
      <c r="M164">
        <v>1</v>
      </c>
      <c r="N164">
        <v>1</v>
      </c>
    </row>
    <row r="165" spans="1:14" x14ac:dyDescent="0.3">
      <c r="A165" t="s">
        <v>275</v>
      </c>
      <c r="B165">
        <v>-3.5</v>
      </c>
      <c r="C165">
        <v>56.51</v>
      </c>
      <c r="D165">
        <v>37.5</v>
      </c>
      <c r="E165" t="s">
        <v>185</v>
      </c>
      <c r="F165" t="s">
        <v>192</v>
      </c>
      <c r="H165">
        <v>1</v>
      </c>
      <c r="I165">
        <v>1</v>
      </c>
      <c r="J165" t="s">
        <v>185</v>
      </c>
      <c r="K165" t="s">
        <v>193</v>
      </c>
      <c r="M165">
        <v>1</v>
      </c>
      <c r="N165">
        <v>1</v>
      </c>
    </row>
    <row r="166" spans="1:14" x14ac:dyDescent="0.3">
      <c r="A166" t="s">
        <v>276</v>
      </c>
      <c r="B166">
        <v>-3.5</v>
      </c>
      <c r="C166">
        <v>53.13</v>
      </c>
      <c r="D166">
        <v>36</v>
      </c>
      <c r="E166" t="s">
        <v>185</v>
      </c>
      <c r="F166" t="s">
        <v>192</v>
      </c>
      <c r="H166">
        <v>1</v>
      </c>
      <c r="I166">
        <v>1</v>
      </c>
      <c r="J166" t="s">
        <v>185</v>
      </c>
      <c r="K166" t="s">
        <v>193</v>
      </c>
      <c r="M166">
        <v>1</v>
      </c>
      <c r="N166">
        <v>1</v>
      </c>
    </row>
    <row r="167" spans="1:14" x14ac:dyDescent="0.3">
      <c r="A167" t="s">
        <v>277</v>
      </c>
      <c r="B167">
        <v>-5.2</v>
      </c>
      <c r="C167">
        <v>24.23</v>
      </c>
      <c r="D167">
        <v>17.5</v>
      </c>
      <c r="E167" t="s">
        <v>185</v>
      </c>
      <c r="F167" t="s">
        <v>192</v>
      </c>
      <c r="H167">
        <v>1</v>
      </c>
      <c r="I167">
        <v>1</v>
      </c>
      <c r="J167" t="s">
        <v>185</v>
      </c>
      <c r="K167" t="s">
        <v>193</v>
      </c>
      <c r="M167">
        <v>1</v>
      </c>
      <c r="N167">
        <v>1</v>
      </c>
    </row>
    <row r="168" spans="1:14" x14ac:dyDescent="0.3">
      <c r="A168" t="s">
        <v>278</v>
      </c>
      <c r="B168">
        <v>-3.4</v>
      </c>
      <c r="C168">
        <v>22.99</v>
      </c>
      <c r="D168">
        <v>17.8</v>
      </c>
      <c r="E168" t="s">
        <v>185</v>
      </c>
      <c r="F168" t="s">
        <v>192</v>
      </c>
      <c r="H168">
        <v>1</v>
      </c>
      <c r="I168">
        <v>1</v>
      </c>
      <c r="J168" t="s">
        <v>185</v>
      </c>
      <c r="K168" t="s">
        <v>193</v>
      </c>
      <c r="M168">
        <v>1</v>
      </c>
      <c r="N168">
        <v>1</v>
      </c>
    </row>
    <row r="169" spans="1:14" x14ac:dyDescent="0.3">
      <c r="A169" t="s">
        <v>279</v>
      </c>
      <c r="B169">
        <v>-6.3</v>
      </c>
      <c r="C169">
        <v>27.94</v>
      </c>
      <c r="D169">
        <v>21.1</v>
      </c>
      <c r="E169" t="s">
        <v>185</v>
      </c>
      <c r="F169" t="s">
        <v>192</v>
      </c>
      <c r="H169">
        <v>1</v>
      </c>
      <c r="I169">
        <v>1</v>
      </c>
      <c r="J169" t="s">
        <v>185</v>
      </c>
      <c r="K169" t="s">
        <v>193</v>
      </c>
      <c r="M169">
        <v>1</v>
      </c>
      <c r="N169">
        <v>1</v>
      </c>
    </row>
    <row r="170" spans="1:14" x14ac:dyDescent="0.3">
      <c r="A170" t="s">
        <v>280</v>
      </c>
      <c r="B170">
        <v>-1.7</v>
      </c>
      <c r="C170">
        <v>36.909999999999997</v>
      </c>
      <c r="D170">
        <v>29.7</v>
      </c>
      <c r="E170" t="s">
        <v>185</v>
      </c>
      <c r="F170" t="s">
        <v>192</v>
      </c>
      <c r="H170">
        <v>1</v>
      </c>
      <c r="I170">
        <v>1</v>
      </c>
      <c r="J170" t="s">
        <v>185</v>
      </c>
      <c r="K170" t="s">
        <v>193</v>
      </c>
      <c r="M170">
        <v>1</v>
      </c>
      <c r="N170">
        <v>1</v>
      </c>
    </row>
    <row r="171" spans="1:14" x14ac:dyDescent="0.3">
      <c r="A171" t="s">
        <v>281</v>
      </c>
      <c r="B171">
        <v>-2.2999999999999998</v>
      </c>
      <c r="C171">
        <v>37.979999999999997</v>
      </c>
      <c r="D171">
        <v>31.2</v>
      </c>
      <c r="E171" t="s">
        <v>185</v>
      </c>
      <c r="F171" t="s">
        <v>192</v>
      </c>
      <c r="H171">
        <v>1</v>
      </c>
      <c r="I171">
        <v>1</v>
      </c>
      <c r="J171" t="s">
        <v>185</v>
      </c>
      <c r="K171" t="s">
        <v>193</v>
      </c>
      <c r="M171">
        <v>1</v>
      </c>
      <c r="N171">
        <v>1</v>
      </c>
    </row>
    <row r="172" spans="1:14" x14ac:dyDescent="0.3">
      <c r="A172" t="s">
        <v>282</v>
      </c>
      <c r="B172">
        <v>-3.8</v>
      </c>
      <c r="C172">
        <v>34.61</v>
      </c>
      <c r="D172">
        <v>27</v>
      </c>
      <c r="E172" t="s">
        <v>185</v>
      </c>
      <c r="F172" t="s">
        <v>192</v>
      </c>
      <c r="H172">
        <v>1</v>
      </c>
      <c r="I172">
        <v>1</v>
      </c>
      <c r="J172" t="s">
        <v>185</v>
      </c>
      <c r="K172" t="s">
        <v>193</v>
      </c>
      <c r="M172">
        <v>1</v>
      </c>
      <c r="N172">
        <v>1</v>
      </c>
    </row>
    <row r="173" spans="1:14" x14ac:dyDescent="0.3">
      <c r="A173" t="s">
        <v>283</v>
      </c>
      <c r="B173">
        <v>0.2</v>
      </c>
      <c r="C173">
        <v>39.729999999999997</v>
      </c>
      <c r="D173">
        <v>30.3</v>
      </c>
      <c r="E173" t="s">
        <v>185</v>
      </c>
      <c r="F173" t="s">
        <v>192</v>
      </c>
      <c r="H173">
        <v>1</v>
      </c>
      <c r="I173">
        <v>1</v>
      </c>
      <c r="J173" t="s">
        <v>185</v>
      </c>
      <c r="K173" t="s">
        <v>193</v>
      </c>
      <c r="M173">
        <v>1</v>
      </c>
      <c r="N173">
        <v>1</v>
      </c>
    </row>
    <row r="174" spans="1:14" x14ac:dyDescent="0.3">
      <c r="A174" t="s">
        <v>284</v>
      </c>
      <c r="B174">
        <v>9</v>
      </c>
      <c r="C174">
        <v>43.33</v>
      </c>
      <c r="D174">
        <v>36</v>
      </c>
      <c r="E174" t="s">
        <v>185</v>
      </c>
      <c r="F174" t="s">
        <v>192</v>
      </c>
      <c r="H174">
        <v>1</v>
      </c>
      <c r="I174">
        <v>1</v>
      </c>
      <c r="J174" t="s">
        <v>185</v>
      </c>
      <c r="K174" t="s">
        <v>193</v>
      </c>
      <c r="M174">
        <v>1</v>
      </c>
      <c r="N174">
        <v>1</v>
      </c>
    </row>
    <row r="175" spans="1:14" x14ac:dyDescent="0.3">
      <c r="A175" t="s">
        <v>285</v>
      </c>
      <c r="B175">
        <v>-0.4</v>
      </c>
      <c r="C175">
        <v>41.7</v>
      </c>
      <c r="D175">
        <v>30.1</v>
      </c>
      <c r="E175" t="s">
        <v>185</v>
      </c>
      <c r="F175" t="s">
        <v>192</v>
      </c>
      <c r="H175">
        <v>1</v>
      </c>
      <c r="I175">
        <v>1</v>
      </c>
      <c r="J175" t="s">
        <v>185</v>
      </c>
      <c r="K175" t="s">
        <v>193</v>
      </c>
      <c r="M175">
        <v>1</v>
      </c>
      <c r="N175">
        <v>1</v>
      </c>
    </row>
    <row r="176" spans="1:14" x14ac:dyDescent="0.3">
      <c r="A176" t="s">
        <v>286</v>
      </c>
      <c r="B176">
        <v>-1.7</v>
      </c>
      <c r="C176">
        <v>50.8</v>
      </c>
      <c r="D176">
        <v>39</v>
      </c>
      <c r="E176" t="s">
        <v>185</v>
      </c>
      <c r="F176" t="s">
        <v>192</v>
      </c>
      <c r="H176">
        <v>1</v>
      </c>
      <c r="I176">
        <v>1</v>
      </c>
      <c r="J176" t="s">
        <v>185</v>
      </c>
      <c r="K176" t="s">
        <v>193</v>
      </c>
      <c r="M176">
        <v>1</v>
      </c>
      <c r="N176">
        <v>1</v>
      </c>
    </row>
    <row r="177" spans="1:14" x14ac:dyDescent="0.3">
      <c r="A177" t="s">
        <v>287</v>
      </c>
      <c r="B177">
        <v>-3.1</v>
      </c>
      <c r="C177">
        <v>25.08</v>
      </c>
      <c r="D177">
        <v>20.2</v>
      </c>
      <c r="E177" t="s">
        <v>185</v>
      </c>
      <c r="F177" t="s">
        <v>192</v>
      </c>
      <c r="H177">
        <v>1</v>
      </c>
      <c r="I177">
        <v>1</v>
      </c>
      <c r="J177" t="s">
        <v>185</v>
      </c>
      <c r="K177" t="s">
        <v>193</v>
      </c>
      <c r="M177">
        <v>1</v>
      </c>
      <c r="N177">
        <v>1</v>
      </c>
    </row>
    <row r="178" spans="1:14" x14ac:dyDescent="0.3">
      <c r="A178" t="s">
        <v>288</v>
      </c>
      <c r="B178">
        <v>13.3</v>
      </c>
      <c r="C178">
        <v>61.19</v>
      </c>
      <c r="D178">
        <v>52.5</v>
      </c>
      <c r="E178" t="s">
        <v>185</v>
      </c>
      <c r="F178" t="s">
        <v>192</v>
      </c>
      <c r="H178">
        <v>1</v>
      </c>
      <c r="I178">
        <v>1</v>
      </c>
      <c r="J178" t="s">
        <v>185</v>
      </c>
      <c r="K178" t="s">
        <v>193</v>
      </c>
      <c r="M178">
        <v>1</v>
      </c>
      <c r="N178">
        <v>1</v>
      </c>
    </row>
    <row r="179" spans="1:14" x14ac:dyDescent="0.3">
      <c r="A179" t="s">
        <v>289</v>
      </c>
      <c r="B179">
        <v>21.4</v>
      </c>
      <c r="C179">
        <v>67.069999999999993</v>
      </c>
      <c r="D179">
        <v>58.2</v>
      </c>
      <c r="E179" t="s">
        <v>185</v>
      </c>
      <c r="F179" t="s">
        <v>192</v>
      </c>
      <c r="H179">
        <v>1</v>
      </c>
      <c r="I179">
        <v>1</v>
      </c>
      <c r="J179" t="s">
        <v>185</v>
      </c>
      <c r="K179" t="s">
        <v>193</v>
      </c>
      <c r="M179">
        <v>1</v>
      </c>
      <c r="N179">
        <v>1</v>
      </c>
    </row>
    <row r="180" spans="1:14" x14ac:dyDescent="0.3">
      <c r="A180" t="s">
        <v>290</v>
      </c>
      <c r="B180">
        <v>-9.1</v>
      </c>
      <c r="C180">
        <v>2.77</v>
      </c>
      <c r="D180">
        <v>3.5</v>
      </c>
      <c r="E180" t="s">
        <v>185</v>
      </c>
      <c r="F180" t="s">
        <v>192</v>
      </c>
      <c r="H180">
        <v>1</v>
      </c>
      <c r="I180">
        <v>1</v>
      </c>
      <c r="J180" t="s">
        <v>185</v>
      </c>
      <c r="K180" t="s">
        <v>193</v>
      </c>
      <c r="M180">
        <v>1</v>
      </c>
      <c r="N180">
        <v>1</v>
      </c>
    </row>
    <row r="181" spans="1:14" x14ac:dyDescent="0.3">
      <c r="A181" t="s">
        <v>291</v>
      </c>
      <c r="B181">
        <v>-13.8</v>
      </c>
      <c r="C181">
        <v>5.25</v>
      </c>
      <c r="D181">
        <v>3.8</v>
      </c>
      <c r="E181" t="s">
        <v>185</v>
      </c>
      <c r="F181" t="s">
        <v>192</v>
      </c>
      <c r="H181">
        <v>1</v>
      </c>
      <c r="I181">
        <v>1</v>
      </c>
      <c r="J181" t="s">
        <v>185</v>
      </c>
      <c r="K181" t="s">
        <v>193</v>
      </c>
      <c r="M181">
        <v>1</v>
      </c>
      <c r="N181">
        <v>1</v>
      </c>
    </row>
    <row r="182" spans="1:14" x14ac:dyDescent="0.3">
      <c r="A182" t="s">
        <v>292</v>
      </c>
      <c r="B182">
        <v>-2.8</v>
      </c>
      <c r="C182">
        <v>20.73</v>
      </c>
      <c r="D182">
        <v>16.100000000000001</v>
      </c>
      <c r="E182" t="s">
        <v>185</v>
      </c>
      <c r="F182" t="s">
        <v>192</v>
      </c>
      <c r="H182">
        <v>1</v>
      </c>
      <c r="I182">
        <v>1</v>
      </c>
      <c r="J182" t="s">
        <v>185</v>
      </c>
      <c r="K182" t="s">
        <v>193</v>
      </c>
      <c r="M182">
        <v>1</v>
      </c>
      <c r="N182">
        <v>1</v>
      </c>
    </row>
    <row r="183" spans="1:14" x14ac:dyDescent="0.3">
      <c r="A183" t="s">
        <v>293</v>
      </c>
      <c r="B183">
        <v>-6.6</v>
      </c>
      <c r="C183">
        <v>16.89</v>
      </c>
      <c r="D183">
        <v>12.4</v>
      </c>
      <c r="E183" t="s">
        <v>185</v>
      </c>
      <c r="F183" t="s">
        <v>192</v>
      </c>
      <c r="H183">
        <v>1</v>
      </c>
      <c r="I183">
        <v>1</v>
      </c>
      <c r="J183" t="s">
        <v>185</v>
      </c>
      <c r="K183" t="s">
        <v>193</v>
      </c>
      <c r="M183">
        <v>1</v>
      </c>
      <c r="N183">
        <v>1</v>
      </c>
    </row>
    <row r="184" spans="1:14" x14ac:dyDescent="0.3">
      <c r="A184" t="s">
        <v>294</v>
      </c>
      <c r="B184">
        <v>8.6</v>
      </c>
      <c r="C184">
        <v>71.33</v>
      </c>
      <c r="D184">
        <v>55.3</v>
      </c>
      <c r="E184" t="s">
        <v>185</v>
      </c>
      <c r="F184" t="s">
        <v>192</v>
      </c>
      <c r="H184">
        <v>1</v>
      </c>
      <c r="I184">
        <v>1</v>
      </c>
      <c r="J184" t="s">
        <v>185</v>
      </c>
      <c r="K184" t="s">
        <v>193</v>
      </c>
      <c r="M184">
        <v>1</v>
      </c>
      <c r="N184">
        <v>1</v>
      </c>
    </row>
    <row r="185" spans="1:14" x14ac:dyDescent="0.3">
      <c r="A185" t="s">
        <v>295</v>
      </c>
      <c r="B185">
        <v>17.399999999999999</v>
      </c>
      <c r="C185">
        <v>76.41</v>
      </c>
      <c r="D185">
        <v>66.900000000000006</v>
      </c>
      <c r="E185" t="s">
        <v>185</v>
      </c>
      <c r="F185" t="s">
        <v>192</v>
      </c>
      <c r="H185">
        <v>1</v>
      </c>
      <c r="I185">
        <v>1</v>
      </c>
      <c r="J185" t="s">
        <v>185</v>
      </c>
      <c r="K185" t="s">
        <v>193</v>
      </c>
      <c r="M185">
        <v>1</v>
      </c>
      <c r="N185">
        <v>1</v>
      </c>
    </row>
    <row r="186" spans="1:14" x14ac:dyDescent="0.3">
      <c r="A186" t="s">
        <v>296</v>
      </c>
      <c r="B186">
        <v>-0.1</v>
      </c>
      <c r="C186">
        <v>23.91</v>
      </c>
      <c r="D186">
        <v>21.2</v>
      </c>
      <c r="E186" t="s">
        <v>185</v>
      </c>
      <c r="F186" t="s">
        <v>192</v>
      </c>
      <c r="H186">
        <v>1</v>
      </c>
      <c r="I186">
        <v>1</v>
      </c>
      <c r="J186" t="s">
        <v>185</v>
      </c>
      <c r="K186" t="s">
        <v>193</v>
      </c>
      <c r="M186">
        <v>1</v>
      </c>
      <c r="N186">
        <v>1</v>
      </c>
    </row>
    <row r="187" spans="1:14" x14ac:dyDescent="0.3">
      <c r="A187" t="s">
        <v>297</v>
      </c>
      <c r="B187">
        <v>-4.4000000000000004</v>
      </c>
      <c r="C187">
        <v>13.84</v>
      </c>
      <c r="D187">
        <v>11.6</v>
      </c>
      <c r="E187" t="s">
        <v>185</v>
      </c>
      <c r="F187" t="s">
        <v>192</v>
      </c>
      <c r="H187">
        <v>1</v>
      </c>
      <c r="I187">
        <v>1</v>
      </c>
      <c r="J187" t="s">
        <v>185</v>
      </c>
      <c r="K187" t="s">
        <v>193</v>
      </c>
      <c r="M187">
        <v>1</v>
      </c>
      <c r="N187">
        <v>1</v>
      </c>
    </row>
    <row r="188" spans="1:14" x14ac:dyDescent="0.3">
      <c r="A188" t="s">
        <v>298</v>
      </c>
      <c r="B188">
        <v>-14.4</v>
      </c>
      <c r="C188">
        <v>25.17</v>
      </c>
      <c r="D188">
        <v>21.2</v>
      </c>
      <c r="E188" t="s">
        <v>185</v>
      </c>
      <c r="F188" t="s">
        <v>192</v>
      </c>
      <c r="H188">
        <v>1</v>
      </c>
      <c r="I188">
        <v>1</v>
      </c>
      <c r="J188" t="s">
        <v>185</v>
      </c>
      <c r="K188" t="s">
        <v>193</v>
      </c>
      <c r="M188">
        <v>1</v>
      </c>
      <c r="N188">
        <v>1</v>
      </c>
    </row>
    <row r="189" spans="1:14" x14ac:dyDescent="0.3">
      <c r="A189" t="s">
        <v>299</v>
      </c>
      <c r="B189">
        <v>-15.8</v>
      </c>
      <c r="C189">
        <v>48.55</v>
      </c>
      <c r="D189">
        <v>39.1</v>
      </c>
      <c r="E189" t="s">
        <v>185</v>
      </c>
      <c r="F189" t="s">
        <v>192</v>
      </c>
      <c r="H189">
        <v>1</v>
      </c>
      <c r="I189">
        <v>1</v>
      </c>
      <c r="J189" t="s">
        <v>185</v>
      </c>
      <c r="K189" t="s">
        <v>193</v>
      </c>
      <c r="M189">
        <v>1</v>
      </c>
      <c r="N189">
        <v>1</v>
      </c>
    </row>
    <row r="190" spans="1:14" x14ac:dyDescent="0.3">
      <c r="A190" t="s">
        <v>300</v>
      </c>
      <c r="B190">
        <v>-8.1</v>
      </c>
      <c r="C190">
        <v>38.61</v>
      </c>
      <c r="D190">
        <v>34.6</v>
      </c>
      <c r="E190" t="s">
        <v>185</v>
      </c>
      <c r="F190" t="s">
        <v>192</v>
      </c>
      <c r="H190">
        <v>1</v>
      </c>
      <c r="I190">
        <v>1</v>
      </c>
      <c r="J190" t="s">
        <v>185</v>
      </c>
      <c r="K190" t="s">
        <v>193</v>
      </c>
      <c r="M190">
        <v>1</v>
      </c>
      <c r="N190">
        <v>1</v>
      </c>
    </row>
    <row r="191" spans="1:14" x14ac:dyDescent="0.3">
      <c r="A191" t="s">
        <v>301</v>
      </c>
      <c r="B191">
        <v>2.2999999999999998</v>
      </c>
      <c r="C191">
        <v>32.9</v>
      </c>
      <c r="D191">
        <v>23.4</v>
      </c>
      <c r="E191" t="s">
        <v>185</v>
      </c>
      <c r="F191" t="s">
        <v>192</v>
      </c>
      <c r="H191">
        <v>1</v>
      </c>
      <c r="I191">
        <v>1</v>
      </c>
      <c r="J191" t="s">
        <v>185</v>
      </c>
      <c r="K191" t="s">
        <v>193</v>
      </c>
      <c r="M191">
        <v>1</v>
      </c>
      <c r="N191">
        <v>1</v>
      </c>
    </row>
    <row r="192" spans="1:14" x14ac:dyDescent="0.3">
      <c r="A192" t="s">
        <v>302</v>
      </c>
      <c r="B192">
        <v>-1.5</v>
      </c>
      <c r="C192">
        <v>28.51</v>
      </c>
      <c r="D192">
        <v>23.7</v>
      </c>
      <c r="E192" t="s">
        <v>185</v>
      </c>
      <c r="F192" t="s">
        <v>192</v>
      </c>
      <c r="H192">
        <v>1</v>
      </c>
      <c r="I192">
        <v>1</v>
      </c>
      <c r="J192" t="s">
        <v>185</v>
      </c>
      <c r="K192" t="s">
        <v>193</v>
      </c>
      <c r="M192">
        <v>1</v>
      </c>
      <c r="N192">
        <v>1</v>
      </c>
    </row>
    <row r="193" spans="1:14" s="2" customFormat="1" x14ac:dyDescent="0.3">
      <c r="A193" s="2" t="s">
        <v>303</v>
      </c>
      <c r="B193" s="2">
        <v>-4</v>
      </c>
      <c r="C193" s="2">
        <v>21.23</v>
      </c>
      <c r="D193" s="2">
        <v>20.9</v>
      </c>
      <c r="E193" s="2" t="s">
        <v>185</v>
      </c>
      <c r="F193" s="2" t="s">
        <v>192</v>
      </c>
      <c r="H193" s="2">
        <v>1</v>
      </c>
      <c r="I193" s="2">
        <v>1</v>
      </c>
      <c r="J193" s="2" t="s">
        <v>185</v>
      </c>
      <c r="K193" s="2" t="s">
        <v>193</v>
      </c>
      <c r="M193" s="2">
        <v>1</v>
      </c>
      <c r="N193" s="2">
        <v>1</v>
      </c>
    </row>
    <row r="194" spans="1:14" s="2" customFormat="1" x14ac:dyDescent="0.3">
      <c r="A194" s="2" t="s">
        <v>303</v>
      </c>
      <c r="B194" s="2">
        <v>-4</v>
      </c>
      <c r="C194" s="2">
        <v>21.23</v>
      </c>
      <c r="D194" s="2">
        <v>20.9</v>
      </c>
      <c r="E194" s="2" t="s">
        <v>185</v>
      </c>
      <c r="F194" s="2" t="s">
        <v>192</v>
      </c>
      <c r="H194" s="2">
        <v>1</v>
      </c>
      <c r="I194" s="2">
        <v>1</v>
      </c>
      <c r="J194" s="2" t="s">
        <v>201</v>
      </c>
      <c r="K194" s="2" t="s">
        <v>202</v>
      </c>
      <c r="M194" s="2">
        <v>4</v>
      </c>
      <c r="N194" s="2">
        <v>1</v>
      </c>
    </row>
    <row r="195" spans="1:14" x14ac:dyDescent="0.3">
      <c r="A195" t="s">
        <v>304</v>
      </c>
      <c r="B195">
        <v>-10.9</v>
      </c>
      <c r="C195">
        <v>37.549999999999997</v>
      </c>
      <c r="D195">
        <v>26.2</v>
      </c>
      <c r="E195" t="s">
        <v>185</v>
      </c>
      <c r="F195" t="s">
        <v>192</v>
      </c>
      <c r="H195">
        <v>1</v>
      </c>
      <c r="I195">
        <v>1</v>
      </c>
      <c r="J195" t="s">
        <v>185</v>
      </c>
      <c r="K195" t="s">
        <v>193</v>
      </c>
      <c r="M195">
        <v>1</v>
      </c>
      <c r="N195">
        <v>1</v>
      </c>
    </row>
    <row r="196" spans="1:14" x14ac:dyDescent="0.3">
      <c r="A196" t="s">
        <v>305</v>
      </c>
      <c r="B196">
        <v>-13</v>
      </c>
      <c r="C196">
        <v>28.79</v>
      </c>
      <c r="D196">
        <v>17.2</v>
      </c>
      <c r="E196" t="s">
        <v>185</v>
      </c>
      <c r="F196" t="s">
        <v>192</v>
      </c>
      <c r="H196">
        <v>1</v>
      </c>
      <c r="I196">
        <v>1</v>
      </c>
      <c r="J196" t="s">
        <v>185</v>
      </c>
      <c r="K196" t="s">
        <v>193</v>
      </c>
      <c r="M196">
        <v>1</v>
      </c>
      <c r="N196">
        <v>1</v>
      </c>
    </row>
    <row r="197" spans="1:14" x14ac:dyDescent="0.3">
      <c r="A197" t="s">
        <v>306</v>
      </c>
      <c r="B197">
        <v>-18</v>
      </c>
      <c r="C197">
        <v>4.46</v>
      </c>
      <c r="D197">
        <v>4.0999999999999996</v>
      </c>
      <c r="E197" t="s">
        <v>185</v>
      </c>
      <c r="F197" t="s">
        <v>192</v>
      </c>
      <c r="H197">
        <v>1</v>
      </c>
      <c r="I197">
        <v>1</v>
      </c>
      <c r="J197" t="s">
        <v>185</v>
      </c>
      <c r="K197" t="s">
        <v>193</v>
      </c>
      <c r="M197">
        <v>1</v>
      </c>
      <c r="N197">
        <v>1</v>
      </c>
    </row>
    <row r="198" spans="1:14" s="2" customFormat="1" x14ac:dyDescent="0.3">
      <c r="A198" s="2" t="s">
        <v>307</v>
      </c>
      <c r="B198" s="2">
        <v>-19.899999999999999</v>
      </c>
      <c r="C198" s="2">
        <v>10.17</v>
      </c>
      <c r="D198" s="2">
        <v>11</v>
      </c>
      <c r="E198" s="2" t="s">
        <v>185</v>
      </c>
      <c r="F198" s="2" t="s">
        <v>192</v>
      </c>
      <c r="H198" s="2">
        <v>1</v>
      </c>
      <c r="I198" s="2">
        <v>1</v>
      </c>
      <c r="J198" s="2" t="s">
        <v>185</v>
      </c>
      <c r="K198" s="2" t="s">
        <v>193</v>
      </c>
      <c r="M198" s="2">
        <v>1</v>
      </c>
      <c r="N198" s="2">
        <v>1</v>
      </c>
    </row>
    <row r="199" spans="1:14" s="2" customFormat="1" x14ac:dyDescent="0.3">
      <c r="A199" s="2" t="s">
        <v>307</v>
      </c>
      <c r="B199" s="2">
        <v>-19.899999999999999</v>
      </c>
      <c r="C199" s="2">
        <v>10.17</v>
      </c>
      <c r="D199" s="2">
        <v>11</v>
      </c>
      <c r="E199" s="2" t="s">
        <v>185</v>
      </c>
      <c r="F199" s="2" t="s">
        <v>192</v>
      </c>
      <c r="H199" s="2">
        <v>1</v>
      </c>
      <c r="I199" s="2">
        <v>1</v>
      </c>
      <c r="J199" s="2" t="s">
        <v>201</v>
      </c>
      <c r="K199" s="2" t="s">
        <v>202</v>
      </c>
      <c r="M199" s="2">
        <v>4</v>
      </c>
      <c r="N199" s="2">
        <v>1</v>
      </c>
    </row>
    <row r="200" spans="1:14" x14ac:dyDescent="0.3">
      <c r="A200" t="s">
        <v>308</v>
      </c>
      <c r="B200">
        <v>-5.3</v>
      </c>
      <c r="C200">
        <v>28.28</v>
      </c>
      <c r="D200">
        <v>24.2</v>
      </c>
      <c r="E200" t="s">
        <v>185</v>
      </c>
      <c r="F200" t="s">
        <v>192</v>
      </c>
      <c r="H200">
        <v>1</v>
      </c>
      <c r="I200">
        <v>1</v>
      </c>
      <c r="J200" t="s">
        <v>185</v>
      </c>
      <c r="K200" t="s">
        <v>193</v>
      </c>
      <c r="M200">
        <v>1</v>
      </c>
      <c r="N200">
        <v>1</v>
      </c>
    </row>
    <row r="201" spans="1:14" x14ac:dyDescent="0.3">
      <c r="A201" t="s">
        <v>309</v>
      </c>
      <c r="B201">
        <v>5.3</v>
      </c>
      <c r="C201">
        <v>38.590000000000003</v>
      </c>
      <c r="D201">
        <v>32.5</v>
      </c>
      <c r="E201" t="s">
        <v>185</v>
      </c>
      <c r="F201" t="s">
        <v>192</v>
      </c>
      <c r="H201">
        <v>1</v>
      </c>
      <c r="I201">
        <v>1</v>
      </c>
      <c r="J201" t="s">
        <v>185</v>
      </c>
      <c r="K201" t="s">
        <v>193</v>
      </c>
      <c r="M201">
        <v>1</v>
      </c>
      <c r="N201">
        <v>1</v>
      </c>
    </row>
    <row r="202" spans="1:14" x14ac:dyDescent="0.3">
      <c r="A202" t="s">
        <v>310</v>
      </c>
      <c r="B202">
        <v>12.3</v>
      </c>
      <c r="C202">
        <v>38.659999999999997</v>
      </c>
      <c r="D202">
        <v>29.5</v>
      </c>
      <c r="E202" t="s">
        <v>185</v>
      </c>
      <c r="F202" t="s">
        <v>192</v>
      </c>
      <c r="H202">
        <v>1</v>
      </c>
      <c r="I202">
        <v>1</v>
      </c>
      <c r="J202" t="s">
        <v>185</v>
      </c>
      <c r="K202" t="s">
        <v>193</v>
      </c>
      <c r="M202">
        <v>1</v>
      </c>
      <c r="N202">
        <v>1</v>
      </c>
    </row>
    <row r="203" spans="1:14" s="2" customFormat="1" x14ac:dyDescent="0.3">
      <c r="A203" s="2" t="s">
        <v>311</v>
      </c>
      <c r="B203" s="2">
        <v>9.4</v>
      </c>
      <c r="C203" s="2">
        <v>35.96</v>
      </c>
      <c r="D203" s="2">
        <v>23.3</v>
      </c>
      <c r="E203" s="2" t="s">
        <v>185</v>
      </c>
      <c r="F203" s="2" t="s">
        <v>192</v>
      </c>
      <c r="H203" s="2">
        <v>1</v>
      </c>
      <c r="I203" s="2">
        <v>1</v>
      </c>
      <c r="J203" s="2" t="s">
        <v>185</v>
      </c>
      <c r="K203" s="2" t="s">
        <v>193</v>
      </c>
      <c r="M203" s="2">
        <v>1</v>
      </c>
      <c r="N203" s="2">
        <v>1</v>
      </c>
    </row>
    <row r="204" spans="1:14" s="2" customFormat="1" x14ac:dyDescent="0.3">
      <c r="A204" s="2" t="s">
        <v>311</v>
      </c>
      <c r="B204" s="2">
        <v>9.4</v>
      </c>
      <c r="C204" s="2">
        <v>35.96</v>
      </c>
      <c r="D204" s="2">
        <v>23.3</v>
      </c>
      <c r="E204" s="2" t="s">
        <v>185</v>
      </c>
      <c r="F204" s="2" t="s">
        <v>192</v>
      </c>
      <c r="H204" s="2">
        <v>1</v>
      </c>
      <c r="I204" s="2">
        <v>1</v>
      </c>
      <c r="J204" s="2" t="s">
        <v>201</v>
      </c>
      <c r="K204" s="2" t="s">
        <v>202</v>
      </c>
      <c r="M204" s="2">
        <v>4</v>
      </c>
      <c r="N204" s="2">
        <v>1</v>
      </c>
    </row>
    <row r="205" spans="1:14" s="2" customFormat="1" x14ac:dyDescent="0.3">
      <c r="A205" s="2" t="s">
        <v>312</v>
      </c>
      <c r="B205" s="2">
        <v>7.5</v>
      </c>
      <c r="C205" s="2">
        <v>37.08</v>
      </c>
      <c r="D205" s="2">
        <v>28.5</v>
      </c>
      <c r="E205" s="2" t="s">
        <v>185</v>
      </c>
      <c r="F205" s="2" t="s">
        <v>192</v>
      </c>
      <c r="H205" s="2">
        <v>1</v>
      </c>
      <c r="I205" s="2">
        <v>1</v>
      </c>
      <c r="J205" s="2" t="s">
        <v>185</v>
      </c>
      <c r="K205" s="2" t="s">
        <v>193</v>
      </c>
      <c r="M205" s="2">
        <v>1</v>
      </c>
      <c r="N205" s="2">
        <v>1</v>
      </c>
    </row>
    <row r="206" spans="1:14" s="2" customFormat="1" x14ac:dyDescent="0.3">
      <c r="A206" s="2" t="s">
        <v>312</v>
      </c>
      <c r="B206" s="2">
        <v>7.5</v>
      </c>
      <c r="C206" s="2">
        <v>37.08</v>
      </c>
      <c r="D206" s="2">
        <v>28.5</v>
      </c>
      <c r="E206" s="2" t="s">
        <v>185</v>
      </c>
      <c r="F206" s="2" t="s">
        <v>192</v>
      </c>
      <c r="H206" s="2">
        <v>1</v>
      </c>
      <c r="I206" s="2">
        <v>1</v>
      </c>
      <c r="J206" s="2" t="s">
        <v>201</v>
      </c>
      <c r="K206" s="2" t="s">
        <v>202</v>
      </c>
      <c r="M206" s="2">
        <v>4</v>
      </c>
      <c r="N206" s="2">
        <v>1</v>
      </c>
    </row>
    <row r="207" spans="1:14" x14ac:dyDescent="0.3">
      <c r="A207" t="s">
        <v>313</v>
      </c>
      <c r="B207">
        <v>5.8</v>
      </c>
      <c r="C207">
        <v>59.27</v>
      </c>
      <c r="D207">
        <v>46.5</v>
      </c>
      <c r="E207" t="s">
        <v>185</v>
      </c>
      <c r="F207" t="s">
        <v>192</v>
      </c>
      <c r="H207">
        <v>1</v>
      </c>
      <c r="I207">
        <v>1</v>
      </c>
      <c r="J207" t="s">
        <v>185</v>
      </c>
      <c r="K207" t="s">
        <v>193</v>
      </c>
      <c r="M207">
        <v>1</v>
      </c>
      <c r="N207">
        <v>1</v>
      </c>
    </row>
    <row r="208" spans="1:14" x14ac:dyDescent="0.3">
      <c r="A208" t="s">
        <v>314</v>
      </c>
      <c r="B208">
        <v>-0.3</v>
      </c>
      <c r="C208">
        <v>46.7</v>
      </c>
      <c r="D208">
        <v>37.200000000000003</v>
      </c>
      <c r="E208" t="s">
        <v>185</v>
      </c>
      <c r="F208" t="s">
        <v>192</v>
      </c>
      <c r="H208">
        <v>1</v>
      </c>
      <c r="I208">
        <v>1</v>
      </c>
      <c r="J208" t="s">
        <v>185</v>
      </c>
      <c r="K208" t="s">
        <v>193</v>
      </c>
      <c r="M208">
        <v>1</v>
      </c>
      <c r="N208">
        <v>1</v>
      </c>
    </row>
    <row r="209" spans="1:14" s="2" customFormat="1" x14ac:dyDescent="0.3">
      <c r="A209" s="2" t="s">
        <v>315</v>
      </c>
      <c r="B209" s="2">
        <v>-6</v>
      </c>
      <c r="C209" s="2">
        <v>37.15</v>
      </c>
      <c r="D209" s="2">
        <v>27.6</v>
      </c>
      <c r="E209" s="2" t="s">
        <v>185</v>
      </c>
      <c r="F209" s="2" t="s">
        <v>192</v>
      </c>
      <c r="H209" s="2">
        <v>1</v>
      </c>
      <c r="I209" s="2">
        <v>1</v>
      </c>
      <c r="J209" s="2" t="s">
        <v>185</v>
      </c>
      <c r="K209" s="2" t="s">
        <v>193</v>
      </c>
      <c r="M209" s="2">
        <v>1</v>
      </c>
      <c r="N209" s="2">
        <v>1</v>
      </c>
    </row>
    <row r="210" spans="1:14" s="2" customFormat="1" x14ac:dyDescent="0.3">
      <c r="A210" s="2" t="s">
        <v>315</v>
      </c>
      <c r="B210" s="2">
        <v>-6</v>
      </c>
      <c r="C210" s="2">
        <v>37.15</v>
      </c>
      <c r="D210" s="2">
        <v>27.6</v>
      </c>
      <c r="E210" s="2" t="s">
        <v>185</v>
      </c>
      <c r="F210" s="2" t="s">
        <v>192</v>
      </c>
      <c r="H210" s="2">
        <v>1</v>
      </c>
      <c r="I210" s="2">
        <v>1</v>
      </c>
      <c r="J210" s="2" t="s">
        <v>201</v>
      </c>
      <c r="K210" s="2" t="s">
        <v>202</v>
      </c>
      <c r="M210" s="2">
        <v>4</v>
      </c>
      <c r="N210" s="2">
        <v>1</v>
      </c>
    </row>
    <row r="211" spans="1:14" s="2" customFormat="1" x14ac:dyDescent="0.3">
      <c r="A211" s="2" t="s">
        <v>316</v>
      </c>
      <c r="B211" s="2">
        <v>-9</v>
      </c>
      <c r="C211" s="2">
        <v>18.100000000000001</v>
      </c>
      <c r="D211" s="2">
        <v>24.7</v>
      </c>
      <c r="E211" s="2" t="s">
        <v>185</v>
      </c>
      <c r="F211" s="2" t="s">
        <v>192</v>
      </c>
      <c r="H211" s="2">
        <v>1</v>
      </c>
      <c r="I211" s="2">
        <v>1</v>
      </c>
      <c r="J211" s="2" t="s">
        <v>185</v>
      </c>
      <c r="K211" s="2" t="s">
        <v>193</v>
      </c>
      <c r="M211" s="2">
        <v>1</v>
      </c>
      <c r="N211" s="2">
        <v>1</v>
      </c>
    </row>
    <row r="212" spans="1:14" s="2" customFormat="1" x14ac:dyDescent="0.3">
      <c r="A212" s="2" t="s">
        <v>316</v>
      </c>
      <c r="B212" s="2">
        <v>-9</v>
      </c>
      <c r="C212" s="2">
        <v>18.100000000000001</v>
      </c>
      <c r="D212" s="2">
        <v>24.7</v>
      </c>
      <c r="E212" s="2" t="s">
        <v>185</v>
      </c>
      <c r="F212" s="2" t="s">
        <v>192</v>
      </c>
      <c r="H212" s="2">
        <v>1</v>
      </c>
      <c r="I212" s="2">
        <v>1</v>
      </c>
      <c r="J212" s="2" t="s">
        <v>201</v>
      </c>
      <c r="K212" s="2" t="s">
        <v>202</v>
      </c>
      <c r="M212" s="2">
        <v>4</v>
      </c>
      <c r="N212" s="2">
        <v>1</v>
      </c>
    </row>
    <row r="213" spans="1:14" x14ac:dyDescent="0.3">
      <c r="A213" t="s">
        <v>317</v>
      </c>
      <c r="B213">
        <v>1.7</v>
      </c>
      <c r="C213">
        <v>16.97</v>
      </c>
      <c r="D213">
        <v>14.8</v>
      </c>
      <c r="E213" t="s">
        <v>185</v>
      </c>
      <c r="F213" t="s">
        <v>192</v>
      </c>
      <c r="H213">
        <v>1</v>
      </c>
      <c r="I213">
        <v>1</v>
      </c>
      <c r="J213" t="s">
        <v>185</v>
      </c>
      <c r="K213" t="s">
        <v>193</v>
      </c>
      <c r="M213">
        <v>1</v>
      </c>
      <c r="N213">
        <v>1</v>
      </c>
    </row>
    <row r="214" spans="1:14" x14ac:dyDescent="0.3">
      <c r="A214" t="s">
        <v>318</v>
      </c>
      <c r="B214">
        <v>-8.1</v>
      </c>
      <c r="C214">
        <v>9.83</v>
      </c>
      <c r="D214">
        <v>13.4</v>
      </c>
      <c r="E214" t="s">
        <v>185</v>
      </c>
      <c r="F214" t="s">
        <v>192</v>
      </c>
      <c r="H214">
        <v>1</v>
      </c>
      <c r="I214">
        <v>1</v>
      </c>
      <c r="J214" t="s">
        <v>185</v>
      </c>
      <c r="K214" t="s">
        <v>193</v>
      </c>
      <c r="M214">
        <v>1</v>
      </c>
      <c r="N214">
        <v>1</v>
      </c>
    </row>
    <row r="215" spans="1:14" s="2" customFormat="1" x14ac:dyDescent="0.3">
      <c r="A215" s="2" t="s">
        <v>319</v>
      </c>
      <c r="B215" s="2">
        <v>-5</v>
      </c>
      <c r="C215" s="2">
        <v>25.64</v>
      </c>
      <c r="D215" s="2">
        <v>23.7</v>
      </c>
      <c r="E215" s="2" t="s">
        <v>185</v>
      </c>
      <c r="F215" s="2" t="s">
        <v>192</v>
      </c>
      <c r="H215" s="2">
        <v>1</v>
      </c>
      <c r="I215" s="2">
        <v>1</v>
      </c>
      <c r="J215" s="2" t="s">
        <v>185</v>
      </c>
      <c r="K215" s="2" t="s">
        <v>193</v>
      </c>
      <c r="M215" s="2">
        <v>1</v>
      </c>
      <c r="N215" s="2">
        <v>1</v>
      </c>
    </row>
    <row r="216" spans="1:14" s="2" customFormat="1" x14ac:dyDescent="0.3">
      <c r="A216" s="2" t="s">
        <v>319</v>
      </c>
      <c r="B216" s="2">
        <v>-5</v>
      </c>
      <c r="C216" s="2">
        <v>25.64</v>
      </c>
      <c r="D216" s="2">
        <v>23.7</v>
      </c>
      <c r="E216" s="2" t="s">
        <v>185</v>
      </c>
      <c r="F216" s="2" t="s">
        <v>192</v>
      </c>
      <c r="H216" s="2">
        <v>1</v>
      </c>
      <c r="I216" s="2">
        <v>1</v>
      </c>
      <c r="J216" s="2" t="s">
        <v>201</v>
      </c>
      <c r="K216" s="2" t="s">
        <v>202</v>
      </c>
      <c r="M216" s="2">
        <v>4</v>
      </c>
      <c r="N216" s="2">
        <v>1</v>
      </c>
    </row>
    <row r="217" spans="1:14" x14ac:dyDescent="0.3">
      <c r="A217" t="s">
        <v>320</v>
      </c>
      <c r="B217">
        <v>-0.3</v>
      </c>
      <c r="C217">
        <v>40.880000000000003</v>
      </c>
      <c r="D217">
        <v>32.299999999999997</v>
      </c>
      <c r="E217" t="s">
        <v>185</v>
      </c>
      <c r="F217" t="s">
        <v>192</v>
      </c>
      <c r="H217">
        <v>1</v>
      </c>
      <c r="I217">
        <v>1</v>
      </c>
      <c r="J217" t="s">
        <v>185</v>
      </c>
      <c r="K217" t="s">
        <v>193</v>
      </c>
      <c r="M217">
        <v>1</v>
      </c>
      <c r="N217">
        <v>1</v>
      </c>
    </row>
    <row r="218" spans="1:14" s="2" customFormat="1" x14ac:dyDescent="0.3">
      <c r="A218" s="2" t="s">
        <v>321</v>
      </c>
      <c r="B218" s="2">
        <v>-2</v>
      </c>
      <c r="C218" s="2">
        <v>15.38</v>
      </c>
      <c r="D218" s="2">
        <v>15.9</v>
      </c>
      <c r="E218" s="2" t="s">
        <v>185</v>
      </c>
      <c r="F218" s="2" t="s">
        <v>192</v>
      </c>
      <c r="H218" s="2">
        <v>1</v>
      </c>
      <c r="I218" s="2">
        <v>1</v>
      </c>
      <c r="J218" s="2" t="s">
        <v>185</v>
      </c>
      <c r="K218" s="2" t="s">
        <v>193</v>
      </c>
      <c r="M218" s="2">
        <v>1</v>
      </c>
      <c r="N218" s="2">
        <v>1</v>
      </c>
    </row>
    <row r="219" spans="1:14" s="2" customFormat="1" x14ac:dyDescent="0.3">
      <c r="A219" s="2" t="s">
        <v>321</v>
      </c>
      <c r="B219" s="2">
        <v>-2</v>
      </c>
      <c r="C219" s="2">
        <v>15.38</v>
      </c>
      <c r="D219" s="2">
        <v>15.9</v>
      </c>
      <c r="E219" s="2" t="s">
        <v>185</v>
      </c>
      <c r="F219" s="2" t="s">
        <v>192</v>
      </c>
      <c r="H219" s="2">
        <v>1</v>
      </c>
      <c r="I219" s="2">
        <v>1</v>
      </c>
      <c r="J219" s="2" t="s">
        <v>203</v>
      </c>
      <c r="K219" s="2" t="s">
        <v>204</v>
      </c>
      <c r="M219" s="2">
        <v>2</v>
      </c>
      <c r="N219" s="2">
        <v>1</v>
      </c>
    </row>
    <row r="220" spans="1:14" x14ac:dyDescent="0.3">
      <c r="A220" t="s">
        <v>322</v>
      </c>
      <c r="B220">
        <v>-14.1</v>
      </c>
      <c r="C220">
        <v>32.700000000000003</v>
      </c>
      <c r="D220">
        <v>27.8</v>
      </c>
      <c r="E220" t="s">
        <v>185</v>
      </c>
      <c r="F220" t="s">
        <v>192</v>
      </c>
      <c r="H220">
        <v>1</v>
      </c>
      <c r="I220">
        <v>1</v>
      </c>
      <c r="J220" t="s">
        <v>185</v>
      </c>
      <c r="K220" t="s">
        <v>193</v>
      </c>
      <c r="M220">
        <v>1</v>
      </c>
      <c r="N220">
        <v>1</v>
      </c>
    </row>
    <row r="221" spans="1:14" x14ac:dyDescent="0.3">
      <c r="A221" t="s">
        <v>323</v>
      </c>
      <c r="B221">
        <v>-29.7</v>
      </c>
      <c r="C221">
        <v>42.46</v>
      </c>
      <c r="D221">
        <v>35.799999999999997</v>
      </c>
      <c r="E221" t="s">
        <v>185</v>
      </c>
      <c r="F221" t="s">
        <v>192</v>
      </c>
      <c r="H221">
        <v>1</v>
      </c>
      <c r="I221">
        <v>1</v>
      </c>
      <c r="J221" t="s">
        <v>185</v>
      </c>
      <c r="K221" t="s">
        <v>193</v>
      </c>
      <c r="M221">
        <v>1</v>
      </c>
      <c r="N221">
        <v>1</v>
      </c>
    </row>
    <row r="222" spans="1:14" x14ac:dyDescent="0.3">
      <c r="A222" t="s">
        <v>324</v>
      </c>
      <c r="B222">
        <v>-30.3</v>
      </c>
      <c r="C222">
        <v>54.89</v>
      </c>
      <c r="D222">
        <v>41.3</v>
      </c>
      <c r="E222" t="s">
        <v>185</v>
      </c>
      <c r="F222" t="s">
        <v>192</v>
      </c>
      <c r="H222">
        <v>1</v>
      </c>
      <c r="I222">
        <v>1</v>
      </c>
      <c r="J222" t="s">
        <v>185</v>
      </c>
      <c r="K222" t="s">
        <v>193</v>
      </c>
      <c r="M222">
        <v>1</v>
      </c>
      <c r="N222">
        <v>1</v>
      </c>
    </row>
    <row r="223" spans="1:14" x14ac:dyDescent="0.3">
      <c r="A223" t="s">
        <v>325</v>
      </c>
      <c r="B223">
        <v>-22.8</v>
      </c>
      <c r="C223">
        <v>47.1</v>
      </c>
      <c r="D223">
        <v>34.700000000000003</v>
      </c>
      <c r="E223" t="s">
        <v>185</v>
      </c>
      <c r="F223" t="s">
        <v>192</v>
      </c>
      <c r="H223">
        <v>1</v>
      </c>
      <c r="I223">
        <v>1</v>
      </c>
      <c r="J223" t="s">
        <v>185</v>
      </c>
      <c r="K223" t="s">
        <v>193</v>
      </c>
      <c r="M223">
        <v>1</v>
      </c>
      <c r="N223">
        <v>1</v>
      </c>
    </row>
    <row r="224" spans="1:14" s="2" customFormat="1" x14ac:dyDescent="0.3">
      <c r="A224" s="2" t="s">
        <v>326</v>
      </c>
      <c r="B224" s="2">
        <v>-16.100000000000001</v>
      </c>
      <c r="C224" s="2">
        <v>6.57</v>
      </c>
      <c r="D224" s="2">
        <v>8.9</v>
      </c>
      <c r="E224" s="2" t="s">
        <v>185</v>
      </c>
      <c r="F224" s="2" t="s">
        <v>192</v>
      </c>
      <c r="H224" s="2">
        <v>1</v>
      </c>
      <c r="I224" s="2">
        <v>1</v>
      </c>
      <c r="J224" s="2" t="s">
        <v>185</v>
      </c>
      <c r="K224" s="2" t="s">
        <v>193</v>
      </c>
      <c r="M224" s="2">
        <v>1</v>
      </c>
      <c r="N224" s="2">
        <v>1</v>
      </c>
    </row>
    <row r="225" spans="1:14" s="2" customFormat="1" x14ac:dyDescent="0.3">
      <c r="A225" s="2" t="s">
        <v>326</v>
      </c>
      <c r="B225" s="2">
        <v>-16.100000000000001</v>
      </c>
      <c r="C225" s="2">
        <v>6.57</v>
      </c>
      <c r="D225" s="2">
        <v>8.9</v>
      </c>
      <c r="E225" s="2" t="s">
        <v>185</v>
      </c>
      <c r="F225" s="2" t="s">
        <v>192</v>
      </c>
      <c r="H225" s="2">
        <v>1</v>
      </c>
      <c r="I225" s="2">
        <v>1</v>
      </c>
      <c r="J225" s="2" t="s">
        <v>203</v>
      </c>
      <c r="K225" s="2" t="s">
        <v>204</v>
      </c>
      <c r="M225" s="2">
        <v>2</v>
      </c>
      <c r="N225" s="2">
        <v>1</v>
      </c>
    </row>
    <row r="226" spans="1:14" s="2" customFormat="1" x14ac:dyDescent="0.3">
      <c r="A226" s="2" t="s">
        <v>326</v>
      </c>
      <c r="B226" s="2">
        <v>-16.100000000000001</v>
      </c>
      <c r="C226" s="2">
        <v>6.57</v>
      </c>
      <c r="D226" s="2">
        <v>8.9</v>
      </c>
      <c r="E226" s="2" t="s">
        <v>185</v>
      </c>
      <c r="F226" s="2" t="s">
        <v>192</v>
      </c>
      <c r="H226" s="2">
        <v>1</v>
      </c>
      <c r="I226" s="2">
        <v>1</v>
      </c>
      <c r="J226" s="2" t="s">
        <v>201</v>
      </c>
      <c r="K226" s="2" t="s">
        <v>202</v>
      </c>
      <c r="M226" s="2">
        <v>4</v>
      </c>
      <c r="N226" s="2">
        <v>1</v>
      </c>
    </row>
    <row r="227" spans="1:14" x14ac:dyDescent="0.3">
      <c r="A227" t="s">
        <v>327</v>
      </c>
      <c r="B227">
        <v>-12.8</v>
      </c>
      <c r="C227">
        <v>21.89</v>
      </c>
      <c r="D227">
        <v>18</v>
      </c>
      <c r="E227" t="s">
        <v>185</v>
      </c>
      <c r="F227" t="s">
        <v>192</v>
      </c>
      <c r="H227">
        <v>1</v>
      </c>
      <c r="I227">
        <v>1</v>
      </c>
      <c r="J227" t="s">
        <v>185</v>
      </c>
      <c r="K227" t="s">
        <v>193</v>
      </c>
      <c r="M227">
        <v>1</v>
      </c>
      <c r="N227">
        <v>1</v>
      </c>
    </row>
    <row r="228" spans="1:14" x14ac:dyDescent="0.3">
      <c r="A228" t="s">
        <v>328</v>
      </c>
      <c r="B228">
        <v>-3.2</v>
      </c>
      <c r="C228">
        <v>58.25</v>
      </c>
      <c r="D228">
        <v>49.9</v>
      </c>
      <c r="E228" t="s">
        <v>185</v>
      </c>
      <c r="F228" t="s">
        <v>192</v>
      </c>
      <c r="H228">
        <v>1</v>
      </c>
      <c r="I228">
        <v>1</v>
      </c>
      <c r="J228" t="s">
        <v>185</v>
      </c>
      <c r="K228" t="s">
        <v>193</v>
      </c>
      <c r="M228">
        <v>1</v>
      </c>
      <c r="N228">
        <v>1</v>
      </c>
    </row>
    <row r="229" spans="1:14" s="2" customFormat="1" x14ac:dyDescent="0.3">
      <c r="A229" s="2" t="s">
        <v>329</v>
      </c>
      <c r="B229" s="2">
        <v>-3</v>
      </c>
      <c r="C229" s="2">
        <v>42.76</v>
      </c>
      <c r="D229" s="2">
        <v>38.1</v>
      </c>
      <c r="E229" s="2" t="s">
        <v>185</v>
      </c>
      <c r="F229" s="2" t="s">
        <v>192</v>
      </c>
      <c r="H229" s="2">
        <v>1</v>
      </c>
      <c r="I229" s="2">
        <v>1</v>
      </c>
      <c r="J229" s="2" t="s">
        <v>185</v>
      </c>
      <c r="K229" s="2" t="s">
        <v>193</v>
      </c>
      <c r="M229" s="2">
        <v>1</v>
      </c>
      <c r="N229" s="2">
        <v>1</v>
      </c>
    </row>
    <row r="230" spans="1:14" s="2" customFormat="1" x14ac:dyDescent="0.3">
      <c r="A230" s="2" t="s">
        <v>329</v>
      </c>
      <c r="B230" s="2">
        <v>-3</v>
      </c>
      <c r="C230" s="2">
        <v>42.76</v>
      </c>
      <c r="D230" s="2">
        <v>38.1</v>
      </c>
      <c r="E230" s="2" t="s">
        <v>185</v>
      </c>
      <c r="F230" s="2" t="s">
        <v>192</v>
      </c>
      <c r="H230" s="2">
        <v>1</v>
      </c>
      <c r="I230" s="2">
        <v>1</v>
      </c>
      <c r="J230" s="2" t="s">
        <v>203</v>
      </c>
      <c r="K230" s="2" t="s">
        <v>204</v>
      </c>
      <c r="M230" s="2">
        <v>2</v>
      </c>
      <c r="N230" s="2">
        <v>1</v>
      </c>
    </row>
    <row r="231" spans="1:14" s="2" customFormat="1" x14ac:dyDescent="0.3">
      <c r="A231" s="2" t="s">
        <v>330</v>
      </c>
      <c r="B231" s="2">
        <v>-3</v>
      </c>
      <c r="C231" s="2">
        <v>36.979999999999997</v>
      </c>
      <c r="D231" s="2">
        <v>30.5</v>
      </c>
      <c r="E231" s="2" t="s">
        <v>185</v>
      </c>
      <c r="F231" s="2" t="s">
        <v>192</v>
      </c>
      <c r="H231" s="2">
        <v>1</v>
      </c>
      <c r="I231" s="2">
        <v>1</v>
      </c>
      <c r="J231" s="2" t="s">
        <v>185</v>
      </c>
      <c r="K231" s="2" t="s">
        <v>193</v>
      </c>
      <c r="M231" s="2">
        <v>1</v>
      </c>
      <c r="N231" s="2">
        <v>1</v>
      </c>
    </row>
    <row r="232" spans="1:14" s="2" customFormat="1" x14ac:dyDescent="0.3">
      <c r="A232" s="2" t="s">
        <v>330</v>
      </c>
      <c r="B232" s="2">
        <v>-3</v>
      </c>
      <c r="C232" s="2">
        <v>36.979999999999997</v>
      </c>
      <c r="D232" s="2">
        <v>30.5</v>
      </c>
      <c r="E232" s="2" t="s">
        <v>185</v>
      </c>
      <c r="F232" s="2" t="s">
        <v>192</v>
      </c>
      <c r="H232" s="2">
        <v>1</v>
      </c>
      <c r="I232" s="2">
        <v>1</v>
      </c>
      <c r="J232" s="2" t="s">
        <v>203</v>
      </c>
      <c r="K232" s="2" t="s">
        <v>204</v>
      </c>
      <c r="M232" s="2">
        <v>2</v>
      </c>
      <c r="N232" s="2">
        <v>1</v>
      </c>
    </row>
    <row r="233" spans="1:14" s="2" customFormat="1" x14ac:dyDescent="0.3">
      <c r="A233" s="2" t="s">
        <v>331</v>
      </c>
      <c r="B233" s="2">
        <v>-7.2</v>
      </c>
      <c r="C233" s="2">
        <v>36</v>
      </c>
      <c r="D233" s="2">
        <v>27.8</v>
      </c>
      <c r="E233" s="2" t="s">
        <v>185</v>
      </c>
      <c r="F233" s="2" t="s">
        <v>192</v>
      </c>
      <c r="H233" s="2">
        <v>1</v>
      </c>
      <c r="I233" s="2">
        <v>1</v>
      </c>
      <c r="J233" s="2" t="s">
        <v>185</v>
      </c>
      <c r="K233" s="2" t="s">
        <v>193</v>
      </c>
      <c r="M233" s="2">
        <v>1</v>
      </c>
      <c r="N233" s="2">
        <v>1</v>
      </c>
    </row>
    <row r="234" spans="1:14" s="2" customFormat="1" x14ac:dyDescent="0.3">
      <c r="A234" s="2" t="s">
        <v>331</v>
      </c>
      <c r="B234" s="2">
        <v>-7.2</v>
      </c>
      <c r="C234" s="2">
        <v>36</v>
      </c>
      <c r="D234" s="2">
        <v>27.8</v>
      </c>
      <c r="E234" s="2" t="s">
        <v>185</v>
      </c>
      <c r="F234" s="2" t="s">
        <v>192</v>
      </c>
      <c r="H234" s="2">
        <v>1</v>
      </c>
      <c r="I234" s="2">
        <v>1</v>
      </c>
      <c r="J234" s="2" t="s">
        <v>203</v>
      </c>
      <c r="K234" s="2" t="s">
        <v>204</v>
      </c>
      <c r="M234" s="2">
        <v>2</v>
      </c>
      <c r="N234" s="2">
        <v>1</v>
      </c>
    </row>
    <row r="235" spans="1:14" s="2" customFormat="1" x14ac:dyDescent="0.3">
      <c r="A235" s="2" t="s">
        <v>332</v>
      </c>
      <c r="B235" s="2">
        <v>-4.5999999999999996</v>
      </c>
      <c r="C235" s="2">
        <v>18.920000000000002</v>
      </c>
      <c r="D235" s="2">
        <v>20</v>
      </c>
      <c r="E235" s="2" t="s">
        <v>185</v>
      </c>
      <c r="F235" s="2" t="s">
        <v>192</v>
      </c>
      <c r="H235" s="2">
        <v>1</v>
      </c>
      <c r="I235" s="2">
        <v>1</v>
      </c>
      <c r="J235" s="2" t="s">
        <v>185</v>
      </c>
      <c r="K235" s="2" t="s">
        <v>193</v>
      </c>
      <c r="M235" s="2">
        <v>1</v>
      </c>
      <c r="N235" s="2">
        <v>1</v>
      </c>
    </row>
    <row r="236" spans="1:14" s="2" customFormat="1" x14ac:dyDescent="0.3">
      <c r="A236" s="2" t="s">
        <v>332</v>
      </c>
      <c r="B236" s="2">
        <v>-4.5999999999999996</v>
      </c>
      <c r="C236" s="2">
        <v>18.920000000000002</v>
      </c>
      <c r="D236" s="2">
        <v>20</v>
      </c>
      <c r="E236" s="2" t="s">
        <v>185</v>
      </c>
      <c r="F236" s="2" t="s">
        <v>192</v>
      </c>
      <c r="H236" s="2">
        <v>1</v>
      </c>
      <c r="I236" s="2">
        <v>1</v>
      </c>
      <c r="J236" s="2" t="s">
        <v>203</v>
      </c>
      <c r="K236" s="2" t="s">
        <v>204</v>
      </c>
      <c r="M236" s="2">
        <v>2</v>
      </c>
      <c r="N236" s="2">
        <v>1</v>
      </c>
    </row>
    <row r="237" spans="1:14" x14ac:dyDescent="0.3">
      <c r="A237" t="s">
        <v>333</v>
      </c>
      <c r="B237">
        <v>-8.6999999999999993</v>
      </c>
      <c r="C237">
        <v>23.59</v>
      </c>
      <c r="D237">
        <v>15.4</v>
      </c>
      <c r="E237" t="s">
        <v>185</v>
      </c>
      <c r="F237" t="s">
        <v>192</v>
      </c>
      <c r="H237">
        <v>1</v>
      </c>
      <c r="I237">
        <v>1</v>
      </c>
      <c r="J237" t="s">
        <v>185</v>
      </c>
      <c r="K237" t="s">
        <v>193</v>
      </c>
      <c r="M237">
        <v>1</v>
      </c>
      <c r="N237">
        <v>1</v>
      </c>
    </row>
    <row r="238" spans="1:14" x14ac:dyDescent="0.3">
      <c r="A238" t="s">
        <v>334</v>
      </c>
      <c r="B238">
        <v>-8.5</v>
      </c>
      <c r="C238">
        <v>18.25</v>
      </c>
      <c r="D238">
        <v>10.3</v>
      </c>
      <c r="E238" t="s">
        <v>185</v>
      </c>
      <c r="F238" t="s">
        <v>192</v>
      </c>
      <c r="H238">
        <v>1</v>
      </c>
      <c r="I238">
        <v>1</v>
      </c>
      <c r="J238" t="s">
        <v>185</v>
      </c>
      <c r="K238" t="s">
        <v>193</v>
      </c>
      <c r="M238">
        <v>1</v>
      </c>
      <c r="N238">
        <v>1</v>
      </c>
    </row>
    <row r="239" spans="1:14" x14ac:dyDescent="0.3">
      <c r="A239" t="s">
        <v>335</v>
      </c>
      <c r="B239">
        <v>1.2</v>
      </c>
      <c r="C239">
        <v>46.73</v>
      </c>
      <c r="D239">
        <v>34.5</v>
      </c>
      <c r="E239" t="s">
        <v>185</v>
      </c>
      <c r="F239" t="s">
        <v>192</v>
      </c>
      <c r="H239">
        <v>1</v>
      </c>
      <c r="I239">
        <v>1</v>
      </c>
      <c r="J239" t="s">
        <v>185</v>
      </c>
      <c r="K239" t="s">
        <v>193</v>
      </c>
      <c r="M239">
        <v>1</v>
      </c>
      <c r="N239">
        <v>1</v>
      </c>
    </row>
    <row r="240" spans="1:14" x14ac:dyDescent="0.3">
      <c r="A240" t="s">
        <v>336</v>
      </c>
      <c r="B240">
        <v>-2.2000000000000002</v>
      </c>
      <c r="C240">
        <v>49.89</v>
      </c>
      <c r="D240">
        <v>37.4</v>
      </c>
      <c r="E240" t="s">
        <v>185</v>
      </c>
      <c r="F240" t="s">
        <v>192</v>
      </c>
      <c r="H240">
        <v>1</v>
      </c>
      <c r="I240">
        <v>1</v>
      </c>
      <c r="J240" t="s">
        <v>185</v>
      </c>
      <c r="K240" t="s">
        <v>193</v>
      </c>
      <c r="M240">
        <v>1</v>
      </c>
      <c r="N240">
        <v>1</v>
      </c>
    </row>
    <row r="241" spans="1:14" s="2" customFormat="1" x14ac:dyDescent="0.3">
      <c r="A241" s="2" t="s">
        <v>337</v>
      </c>
      <c r="B241" s="2">
        <v>-9.6999999999999993</v>
      </c>
      <c r="C241" s="2">
        <v>13.02</v>
      </c>
      <c r="D241" s="2">
        <v>16.600000000000001</v>
      </c>
      <c r="E241" s="2" t="s">
        <v>185</v>
      </c>
      <c r="F241" s="2" t="s">
        <v>192</v>
      </c>
      <c r="H241" s="2">
        <v>1</v>
      </c>
      <c r="I241" s="2">
        <v>1</v>
      </c>
      <c r="J241" s="2" t="s">
        <v>185</v>
      </c>
      <c r="K241" s="2" t="s">
        <v>193</v>
      </c>
      <c r="M241" s="2">
        <v>1</v>
      </c>
      <c r="N241" s="2">
        <v>1</v>
      </c>
    </row>
    <row r="242" spans="1:14" s="2" customFormat="1" x14ac:dyDescent="0.3">
      <c r="A242" s="2" t="s">
        <v>337</v>
      </c>
      <c r="B242" s="2">
        <v>-9.6999999999999993</v>
      </c>
      <c r="C242" s="2">
        <v>13.02</v>
      </c>
      <c r="D242" s="2">
        <v>16.600000000000001</v>
      </c>
      <c r="E242" s="2" t="s">
        <v>185</v>
      </c>
      <c r="F242" s="2" t="s">
        <v>192</v>
      </c>
      <c r="H242" s="2">
        <v>1</v>
      </c>
      <c r="I242" s="2">
        <v>1</v>
      </c>
      <c r="J242" s="2" t="s">
        <v>203</v>
      </c>
      <c r="K242" s="2" t="s">
        <v>204</v>
      </c>
      <c r="M242" s="2">
        <v>2</v>
      </c>
      <c r="N242" s="2">
        <v>1</v>
      </c>
    </row>
    <row r="243" spans="1:14" s="2" customFormat="1" x14ac:dyDescent="0.3">
      <c r="A243" s="2" t="s">
        <v>338</v>
      </c>
      <c r="B243" s="2">
        <v>-5.3</v>
      </c>
      <c r="C243" s="2">
        <v>7.39</v>
      </c>
      <c r="D243" s="2">
        <v>8.1999999999999993</v>
      </c>
      <c r="E243" s="2" t="s">
        <v>185</v>
      </c>
      <c r="F243" s="2" t="s">
        <v>192</v>
      </c>
      <c r="H243" s="2">
        <v>1</v>
      </c>
      <c r="I243" s="2">
        <v>1</v>
      </c>
      <c r="J243" s="2" t="s">
        <v>185</v>
      </c>
      <c r="K243" s="2" t="s">
        <v>193</v>
      </c>
      <c r="M243" s="2">
        <v>1</v>
      </c>
      <c r="N243" s="2">
        <v>1</v>
      </c>
    </row>
    <row r="244" spans="1:14" s="2" customFormat="1" x14ac:dyDescent="0.3">
      <c r="A244" s="2" t="s">
        <v>338</v>
      </c>
      <c r="B244" s="2">
        <v>-5.3</v>
      </c>
      <c r="C244" s="2">
        <v>7.39</v>
      </c>
      <c r="D244" s="2">
        <v>8.1999999999999993</v>
      </c>
      <c r="E244" s="2" t="s">
        <v>185</v>
      </c>
      <c r="F244" s="2" t="s">
        <v>192</v>
      </c>
      <c r="H244" s="2">
        <v>1</v>
      </c>
      <c r="I244" s="2">
        <v>1</v>
      </c>
      <c r="J244" s="2" t="s">
        <v>203</v>
      </c>
      <c r="K244" s="2" t="s">
        <v>204</v>
      </c>
      <c r="M244" s="2">
        <v>2</v>
      </c>
      <c r="N244" s="2">
        <v>1</v>
      </c>
    </row>
    <row r="245" spans="1:14" x14ac:dyDescent="0.3">
      <c r="A245" t="s">
        <v>339</v>
      </c>
      <c r="B245">
        <v>-6.5</v>
      </c>
      <c r="C245">
        <v>1.46</v>
      </c>
      <c r="D245">
        <v>4.7</v>
      </c>
      <c r="E245" t="s">
        <v>185</v>
      </c>
      <c r="F245" t="s">
        <v>192</v>
      </c>
      <c r="H245">
        <v>1</v>
      </c>
      <c r="I245">
        <v>1</v>
      </c>
      <c r="J245" t="s">
        <v>185</v>
      </c>
      <c r="K245" t="s">
        <v>193</v>
      </c>
      <c r="M245">
        <v>1</v>
      </c>
      <c r="N245">
        <v>1</v>
      </c>
    </row>
    <row r="246" spans="1:14" s="2" customFormat="1" x14ac:dyDescent="0.3">
      <c r="A246" s="2" t="s">
        <v>340</v>
      </c>
      <c r="B246" s="2">
        <v>-2.9</v>
      </c>
      <c r="C246" s="2">
        <v>29.75</v>
      </c>
      <c r="D246" s="2">
        <v>29.4</v>
      </c>
      <c r="E246" s="2" t="s">
        <v>185</v>
      </c>
      <c r="F246" s="2" t="s">
        <v>192</v>
      </c>
      <c r="H246" s="2">
        <v>1</v>
      </c>
      <c r="I246" s="2">
        <v>1</v>
      </c>
      <c r="J246" s="2" t="s">
        <v>185</v>
      </c>
      <c r="K246" s="2" t="s">
        <v>193</v>
      </c>
      <c r="M246" s="2">
        <v>1</v>
      </c>
      <c r="N246" s="2">
        <v>1</v>
      </c>
    </row>
    <row r="247" spans="1:14" s="2" customFormat="1" x14ac:dyDescent="0.3">
      <c r="A247" s="2" t="s">
        <v>340</v>
      </c>
      <c r="B247" s="2">
        <v>-2.9</v>
      </c>
      <c r="C247" s="2">
        <v>29.75</v>
      </c>
      <c r="D247" s="2">
        <v>29.4</v>
      </c>
      <c r="E247" s="2" t="s">
        <v>185</v>
      </c>
      <c r="F247" s="2" t="s">
        <v>192</v>
      </c>
      <c r="H247" s="2">
        <v>1</v>
      </c>
      <c r="I247" s="2">
        <v>1</v>
      </c>
      <c r="J247" s="2" t="s">
        <v>203</v>
      </c>
      <c r="K247" s="2" t="s">
        <v>204</v>
      </c>
      <c r="M247" s="2">
        <v>2</v>
      </c>
      <c r="N247" s="2">
        <v>1</v>
      </c>
    </row>
    <row r="248" spans="1:14" s="2" customFormat="1" x14ac:dyDescent="0.3">
      <c r="A248" s="2" t="s">
        <v>341</v>
      </c>
      <c r="B248" s="2">
        <v>-0.1</v>
      </c>
      <c r="C248" s="2">
        <v>31.38</v>
      </c>
      <c r="D248" s="2">
        <v>29.2</v>
      </c>
      <c r="E248" s="2" t="s">
        <v>185</v>
      </c>
      <c r="F248" s="2" t="s">
        <v>192</v>
      </c>
      <c r="H248" s="2">
        <v>1</v>
      </c>
      <c r="I248" s="2">
        <v>1</v>
      </c>
      <c r="J248" s="2" t="s">
        <v>185</v>
      </c>
      <c r="K248" s="2" t="s">
        <v>193</v>
      </c>
      <c r="M248" s="2">
        <v>1</v>
      </c>
      <c r="N248" s="2">
        <v>1</v>
      </c>
    </row>
    <row r="249" spans="1:14" s="2" customFormat="1" x14ac:dyDescent="0.3">
      <c r="A249" s="2" t="s">
        <v>341</v>
      </c>
      <c r="B249" s="2">
        <v>-0.1</v>
      </c>
      <c r="C249" s="2">
        <v>31.38</v>
      </c>
      <c r="D249" s="2">
        <v>29.2</v>
      </c>
      <c r="E249" s="2" t="s">
        <v>185</v>
      </c>
      <c r="F249" s="2" t="s">
        <v>192</v>
      </c>
      <c r="H249" s="2">
        <v>1</v>
      </c>
      <c r="I249" s="2">
        <v>1</v>
      </c>
      <c r="J249" s="2" t="s">
        <v>203</v>
      </c>
      <c r="K249" s="2" t="s">
        <v>204</v>
      </c>
      <c r="M249" s="2">
        <v>2</v>
      </c>
      <c r="N249" s="2">
        <v>1</v>
      </c>
    </row>
    <row r="250" spans="1:14" s="2" customFormat="1" x14ac:dyDescent="0.3">
      <c r="A250" s="2" t="s">
        <v>342</v>
      </c>
      <c r="B250" s="2">
        <v>1.6</v>
      </c>
      <c r="C250" s="2">
        <v>12.66</v>
      </c>
      <c r="D250" s="2">
        <v>11.4</v>
      </c>
      <c r="E250" s="2" t="s">
        <v>185</v>
      </c>
      <c r="F250" s="2" t="s">
        <v>192</v>
      </c>
      <c r="H250" s="2">
        <v>1</v>
      </c>
      <c r="I250" s="2">
        <v>1</v>
      </c>
      <c r="J250" s="2" t="s">
        <v>185</v>
      </c>
      <c r="K250" s="2" t="s">
        <v>193</v>
      </c>
      <c r="M250" s="2">
        <v>1</v>
      </c>
      <c r="N250" s="2">
        <v>1</v>
      </c>
    </row>
    <row r="251" spans="1:14" s="2" customFormat="1" x14ac:dyDescent="0.3">
      <c r="A251" s="2" t="s">
        <v>342</v>
      </c>
      <c r="B251" s="2">
        <v>1.6</v>
      </c>
      <c r="C251" s="2">
        <v>12.66</v>
      </c>
      <c r="D251" s="2">
        <v>11.4</v>
      </c>
      <c r="E251" s="2" t="s">
        <v>185</v>
      </c>
      <c r="F251" s="2" t="s">
        <v>192</v>
      </c>
      <c r="H251" s="2">
        <v>1</v>
      </c>
      <c r="I251" s="2">
        <v>1</v>
      </c>
      <c r="J251" s="2" t="s">
        <v>203</v>
      </c>
      <c r="K251" s="2" t="s">
        <v>204</v>
      </c>
      <c r="M251" s="2">
        <v>2</v>
      </c>
      <c r="N251" s="2">
        <v>1</v>
      </c>
    </row>
    <row r="252" spans="1:14" s="2" customFormat="1" x14ac:dyDescent="0.3">
      <c r="A252" s="2" t="s">
        <v>343</v>
      </c>
      <c r="B252" s="2">
        <v>-3.2</v>
      </c>
      <c r="C252" s="2">
        <v>16.86</v>
      </c>
      <c r="D252" s="2">
        <v>14.2</v>
      </c>
      <c r="E252" s="2" t="s">
        <v>185</v>
      </c>
      <c r="F252" s="2" t="s">
        <v>192</v>
      </c>
      <c r="H252" s="2">
        <v>1</v>
      </c>
      <c r="I252" s="2">
        <v>1</v>
      </c>
      <c r="J252" s="2" t="s">
        <v>185</v>
      </c>
      <c r="K252" s="2" t="s">
        <v>193</v>
      </c>
      <c r="M252" s="2">
        <v>1</v>
      </c>
      <c r="N252" s="2">
        <v>1</v>
      </c>
    </row>
    <row r="253" spans="1:14" s="2" customFormat="1" x14ac:dyDescent="0.3">
      <c r="A253" s="2" t="s">
        <v>343</v>
      </c>
      <c r="B253" s="2">
        <v>-3.2</v>
      </c>
      <c r="C253" s="2">
        <v>16.86</v>
      </c>
      <c r="D253" s="2">
        <v>14.2</v>
      </c>
      <c r="E253" s="2" t="s">
        <v>185</v>
      </c>
      <c r="F253" s="2" t="s">
        <v>192</v>
      </c>
      <c r="H253" s="2">
        <v>1</v>
      </c>
      <c r="I253" s="2">
        <v>1</v>
      </c>
      <c r="J253" s="2" t="s">
        <v>203</v>
      </c>
      <c r="K253" s="2" t="s">
        <v>204</v>
      </c>
      <c r="M253" s="2">
        <v>2</v>
      </c>
      <c r="N253" s="2">
        <v>1</v>
      </c>
    </row>
    <row r="254" spans="1:14" s="2" customFormat="1" x14ac:dyDescent="0.3">
      <c r="A254" s="2" t="s">
        <v>344</v>
      </c>
      <c r="B254" s="2">
        <v>-8.6999999999999993</v>
      </c>
      <c r="C254" s="2">
        <v>13.9</v>
      </c>
      <c r="D254" s="2">
        <v>9.6999999999999993</v>
      </c>
      <c r="E254" s="2" t="s">
        <v>185</v>
      </c>
      <c r="F254" s="2" t="s">
        <v>192</v>
      </c>
      <c r="H254" s="2">
        <v>1</v>
      </c>
      <c r="I254" s="2">
        <v>1</v>
      </c>
      <c r="J254" s="2" t="s">
        <v>185</v>
      </c>
      <c r="K254" s="2" t="s">
        <v>193</v>
      </c>
      <c r="M254" s="2">
        <v>1</v>
      </c>
      <c r="N254" s="2">
        <v>1</v>
      </c>
    </row>
    <row r="255" spans="1:14" s="2" customFormat="1" x14ac:dyDescent="0.3">
      <c r="A255" s="2" t="s">
        <v>344</v>
      </c>
      <c r="B255" s="2">
        <v>-8.6999999999999993</v>
      </c>
      <c r="C255" s="2">
        <v>13.9</v>
      </c>
      <c r="D255" s="2">
        <v>9.6999999999999993</v>
      </c>
      <c r="E255" s="2" t="s">
        <v>185</v>
      </c>
      <c r="F255" s="2" t="s">
        <v>192</v>
      </c>
      <c r="H255" s="2">
        <v>1</v>
      </c>
      <c r="I255" s="2">
        <v>1</v>
      </c>
      <c r="J255" s="2" t="s">
        <v>203</v>
      </c>
      <c r="K255" s="2" t="s">
        <v>204</v>
      </c>
      <c r="M255" s="2">
        <v>2</v>
      </c>
      <c r="N255" s="2">
        <v>1</v>
      </c>
    </row>
    <row r="256" spans="1:14" x14ac:dyDescent="0.3">
      <c r="A256" t="s">
        <v>345</v>
      </c>
      <c r="B256">
        <v>-18.600000000000001</v>
      </c>
      <c r="C256">
        <v>10.89</v>
      </c>
      <c r="D256">
        <v>9.4</v>
      </c>
      <c r="E256" t="s">
        <v>185</v>
      </c>
      <c r="F256" t="s">
        <v>192</v>
      </c>
      <c r="H256">
        <v>1</v>
      </c>
      <c r="I256">
        <v>1</v>
      </c>
      <c r="J256" t="s">
        <v>185</v>
      </c>
      <c r="K256" t="s">
        <v>193</v>
      </c>
      <c r="M256">
        <v>1</v>
      </c>
      <c r="N256">
        <v>1</v>
      </c>
    </row>
    <row r="257" spans="1:14" x14ac:dyDescent="0.3">
      <c r="A257" t="s">
        <v>346</v>
      </c>
      <c r="B257">
        <v>-16.7</v>
      </c>
      <c r="C257">
        <v>30.85</v>
      </c>
      <c r="D257">
        <v>29.8</v>
      </c>
      <c r="E257" t="s">
        <v>185</v>
      </c>
      <c r="F257" t="s">
        <v>192</v>
      </c>
      <c r="H257">
        <v>1</v>
      </c>
      <c r="I257">
        <v>1</v>
      </c>
      <c r="J257" t="s">
        <v>185</v>
      </c>
      <c r="K257" t="s">
        <v>193</v>
      </c>
      <c r="M257">
        <v>1</v>
      </c>
      <c r="N257">
        <v>1</v>
      </c>
    </row>
    <row r="258" spans="1:14" s="2" customFormat="1" x14ac:dyDescent="0.3">
      <c r="A258" s="2" t="s">
        <v>347</v>
      </c>
      <c r="B258" s="2">
        <v>0.7</v>
      </c>
      <c r="C258" s="2">
        <v>30.13</v>
      </c>
      <c r="D258" s="2">
        <v>22.7</v>
      </c>
      <c r="E258" s="2" t="s">
        <v>185</v>
      </c>
      <c r="F258" s="2" t="s">
        <v>192</v>
      </c>
      <c r="H258" s="2">
        <v>1</v>
      </c>
      <c r="I258" s="2">
        <v>1</v>
      </c>
      <c r="J258" s="2" t="s">
        <v>185</v>
      </c>
      <c r="K258" s="2" t="s">
        <v>193</v>
      </c>
      <c r="M258" s="2">
        <v>1</v>
      </c>
      <c r="N258" s="2">
        <v>1</v>
      </c>
    </row>
    <row r="259" spans="1:14" s="2" customFormat="1" x14ac:dyDescent="0.3">
      <c r="A259" s="2" t="s">
        <v>347</v>
      </c>
      <c r="B259" s="2">
        <v>0.7</v>
      </c>
      <c r="C259" s="2">
        <v>30.13</v>
      </c>
      <c r="D259" s="2">
        <v>22.7</v>
      </c>
      <c r="E259" s="2" t="s">
        <v>185</v>
      </c>
      <c r="F259" s="2" t="s">
        <v>192</v>
      </c>
      <c r="H259" s="2">
        <v>1</v>
      </c>
      <c r="I259" s="2">
        <v>1</v>
      </c>
      <c r="J259" s="2" t="s">
        <v>203</v>
      </c>
      <c r="K259" s="2" t="s">
        <v>204</v>
      </c>
      <c r="M259" s="2">
        <v>2</v>
      </c>
      <c r="N259" s="2">
        <v>1</v>
      </c>
    </row>
    <row r="260" spans="1:14" x14ac:dyDescent="0.3">
      <c r="A260" t="s">
        <v>348</v>
      </c>
      <c r="B260">
        <v>-1.3</v>
      </c>
      <c r="C260">
        <v>33.619999999999997</v>
      </c>
      <c r="D260">
        <v>27.5</v>
      </c>
      <c r="E260" t="s">
        <v>185</v>
      </c>
      <c r="F260" t="s">
        <v>192</v>
      </c>
      <c r="H260">
        <v>1</v>
      </c>
      <c r="I260">
        <v>1</v>
      </c>
      <c r="J260" t="s">
        <v>185</v>
      </c>
      <c r="K260" t="s">
        <v>193</v>
      </c>
      <c r="M260">
        <v>1</v>
      </c>
      <c r="N260">
        <v>1</v>
      </c>
    </row>
    <row r="261" spans="1:14" x14ac:dyDescent="0.3">
      <c r="A261" t="s">
        <v>349</v>
      </c>
      <c r="B261">
        <v>-8.1</v>
      </c>
      <c r="C261">
        <v>24.73</v>
      </c>
      <c r="D261">
        <v>19.600000000000001</v>
      </c>
      <c r="E261" t="s">
        <v>185</v>
      </c>
      <c r="F261" t="s">
        <v>192</v>
      </c>
      <c r="H261">
        <v>1</v>
      </c>
      <c r="I261">
        <v>1</v>
      </c>
      <c r="J261" t="s">
        <v>185</v>
      </c>
      <c r="K261" t="s">
        <v>193</v>
      </c>
      <c r="M261">
        <v>1</v>
      </c>
      <c r="N261">
        <v>1</v>
      </c>
    </row>
    <row r="262" spans="1:14" s="2" customFormat="1" x14ac:dyDescent="0.3">
      <c r="A262" s="2" t="s">
        <v>350</v>
      </c>
      <c r="B262" s="2">
        <v>-12.6</v>
      </c>
      <c r="C262" s="2">
        <v>5.59</v>
      </c>
      <c r="D262" s="2">
        <v>9.1</v>
      </c>
      <c r="E262" s="2" t="s">
        <v>185</v>
      </c>
      <c r="F262" s="2" t="s">
        <v>192</v>
      </c>
      <c r="H262" s="2">
        <v>1</v>
      </c>
      <c r="I262" s="2">
        <v>1</v>
      </c>
      <c r="J262" s="2" t="s">
        <v>185</v>
      </c>
      <c r="K262" s="2" t="s">
        <v>193</v>
      </c>
      <c r="M262" s="2">
        <v>1</v>
      </c>
      <c r="N262" s="2">
        <v>1</v>
      </c>
    </row>
    <row r="263" spans="1:14" s="2" customFormat="1" x14ac:dyDescent="0.3">
      <c r="A263" s="2" t="s">
        <v>350</v>
      </c>
      <c r="B263" s="2">
        <v>-12.6</v>
      </c>
      <c r="C263" s="2">
        <v>5.59</v>
      </c>
      <c r="D263" s="2">
        <v>9.1</v>
      </c>
      <c r="E263" s="2" t="s">
        <v>185</v>
      </c>
      <c r="F263" s="2" t="s">
        <v>192</v>
      </c>
      <c r="H263" s="2">
        <v>1</v>
      </c>
      <c r="I263" s="2">
        <v>1</v>
      </c>
      <c r="J263" s="2" t="s">
        <v>203</v>
      </c>
      <c r="K263" s="2" t="s">
        <v>204</v>
      </c>
      <c r="M263" s="2">
        <v>2</v>
      </c>
      <c r="N263" s="2">
        <v>1</v>
      </c>
    </row>
    <row r="264" spans="1:14" s="2" customFormat="1" x14ac:dyDescent="0.3">
      <c r="A264" s="2" t="s">
        <v>351</v>
      </c>
      <c r="B264" s="2">
        <v>-12.6</v>
      </c>
      <c r="C264" s="2">
        <v>5.74</v>
      </c>
      <c r="D264" s="2">
        <v>6.5</v>
      </c>
      <c r="E264" s="2" t="s">
        <v>185</v>
      </c>
      <c r="F264" s="2" t="s">
        <v>192</v>
      </c>
      <c r="H264" s="2">
        <v>1</v>
      </c>
      <c r="I264" s="2">
        <v>1</v>
      </c>
      <c r="J264" s="2" t="s">
        <v>185</v>
      </c>
      <c r="K264" s="2" t="s">
        <v>193</v>
      </c>
      <c r="M264" s="2">
        <v>1</v>
      </c>
      <c r="N264" s="2">
        <v>1</v>
      </c>
    </row>
    <row r="265" spans="1:14" s="2" customFormat="1" x14ac:dyDescent="0.3">
      <c r="A265" s="2" t="s">
        <v>351</v>
      </c>
      <c r="B265" s="2">
        <v>-12.6</v>
      </c>
      <c r="C265" s="2">
        <v>5.74</v>
      </c>
      <c r="D265" s="2">
        <v>6.5</v>
      </c>
      <c r="E265" s="2" t="s">
        <v>185</v>
      </c>
      <c r="F265" s="2" t="s">
        <v>192</v>
      </c>
      <c r="H265" s="2">
        <v>1</v>
      </c>
      <c r="I265" s="2">
        <v>1</v>
      </c>
      <c r="J265" s="2" t="s">
        <v>203</v>
      </c>
      <c r="K265" s="2" t="s">
        <v>204</v>
      </c>
      <c r="M265" s="2">
        <v>2</v>
      </c>
      <c r="N265" s="2">
        <v>1</v>
      </c>
    </row>
    <row r="266" spans="1:14" s="2" customFormat="1" x14ac:dyDescent="0.3">
      <c r="A266" s="2" t="s">
        <v>352</v>
      </c>
      <c r="B266" s="2">
        <v>-12.6</v>
      </c>
      <c r="C266" s="2">
        <v>10.039999999999999</v>
      </c>
      <c r="D266" s="2">
        <v>13.7</v>
      </c>
      <c r="E266" s="2" t="s">
        <v>185</v>
      </c>
      <c r="F266" s="2" t="s">
        <v>192</v>
      </c>
      <c r="H266" s="2">
        <v>1</v>
      </c>
      <c r="I266" s="2">
        <v>1</v>
      </c>
      <c r="J266" s="2" t="s">
        <v>185</v>
      </c>
      <c r="K266" s="2" t="s">
        <v>193</v>
      </c>
      <c r="M266" s="2">
        <v>1</v>
      </c>
      <c r="N266" s="2">
        <v>1</v>
      </c>
    </row>
    <row r="267" spans="1:14" s="2" customFormat="1" x14ac:dyDescent="0.3">
      <c r="A267" s="2" t="s">
        <v>352</v>
      </c>
      <c r="B267" s="2">
        <v>-12.6</v>
      </c>
      <c r="C267" s="2">
        <v>10.039999999999999</v>
      </c>
      <c r="D267" s="2">
        <v>13.7</v>
      </c>
      <c r="E267" s="2" t="s">
        <v>185</v>
      </c>
      <c r="F267" s="2" t="s">
        <v>192</v>
      </c>
      <c r="H267" s="2">
        <v>1</v>
      </c>
      <c r="I267" s="2">
        <v>1</v>
      </c>
      <c r="J267" s="2" t="s">
        <v>203</v>
      </c>
      <c r="K267" s="2" t="s">
        <v>204</v>
      </c>
      <c r="M267" s="2">
        <v>2</v>
      </c>
      <c r="N267" s="2">
        <v>1</v>
      </c>
    </row>
    <row r="268" spans="1:14" s="2" customFormat="1" x14ac:dyDescent="0.3">
      <c r="A268" s="2" t="s">
        <v>353</v>
      </c>
      <c r="B268" s="2">
        <v>-14.7</v>
      </c>
      <c r="C268" s="2">
        <v>11.47</v>
      </c>
      <c r="D268" s="2">
        <v>8.8000000000000007</v>
      </c>
      <c r="E268" s="2" t="s">
        <v>185</v>
      </c>
      <c r="F268" s="2" t="s">
        <v>192</v>
      </c>
      <c r="H268" s="2">
        <v>1</v>
      </c>
      <c r="I268" s="2">
        <v>1</v>
      </c>
      <c r="J268" s="2" t="s">
        <v>185</v>
      </c>
      <c r="K268" s="2" t="s">
        <v>193</v>
      </c>
      <c r="M268" s="2">
        <v>1</v>
      </c>
      <c r="N268" s="2">
        <v>1</v>
      </c>
    </row>
    <row r="269" spans="1:14" s="2" customFormat="1" x14ac:dyDescent="0.3">
      <c r="A269" s="2" t="s">
        <v>353</v>
      </c>
      <c r="B269" s="2">
        <v>-14.7</v>
      </c>
      <c r="C269" s="2">
        <v>11.47</v>
      </c>
      <c r="D269" s="2">
        <v>8.8000000000000007</v>
      </c>
      <c r="E269" s="2" t="s">
        <v>185</v>
      </c>
      <c r="F269" s="2" t="s">
        <v>192</v>
      </c>
      <c r="H269" s="2">
        <v>1</v>
      </c>
      <c r="I269" s="2">
        <v>1</v>
      </c>
      <c r="J269" s="2" t="s">
        <v>203</v>
      </c>
      <c r="K269" s="2" t="s">
        <v>204</v>
      </c>
      <c r="M269" s="2">
        <v>2</v>
      </c>
      <c r="N269" s="2">
        <v>1</v>
      </c>
    </row>
    <row r="270" spans="1:14" s="2" customFormat="1" x14ac:dyDescent="0.3">
      <c r="A270" s="2" t="s">
        <v>354</v>
      </c>
      <c r="B270" s="2">
        <v>-9.1999999999999993</v>
      </c>
      <c r="C270" s="2">
        <v>18.489999999999998</v>
      </c>
      <c r="D270" s="2">
        <v>12.5</v>
      </c>
      <c r="E270" s="2" t="s">
        <v>185</v>
      </c>
      <c r="F270" s="2" t="s">
        <v>192</v>
      </c>
      <c r="H270" s="2">
        <v>1</v>
      </c>
      <c r="I270" s="2">
        <v>1</v>
      </c>
      <c r="J270" s="2" t="s">
        <v>185</v>
      </c>
      <c r="K270" s="2" t="s">
        <v>193</v>
      </c>
      <c r="M270" s="2">
        <v>1</v>
      </c>
      <c r="N270" s="2">
        <v>1</v>
      </c>
    </row>
    <row r="271" spans="1:14" s="2" customFormat="1" x14ac:dyDescent="0.3">
      <c r="A271" s="2" t="s">
        <v>354</v>
      </c>
      <c r="B271" s="2">
        <v>-9.1999999999999993</v>
      </c>
      <c r="C271" s="2">
        <v>18.489999999999998</v>
      </c>
      <c r="D271" s="2">
        <v>12.5</v>
      </c>
      <c r="E271" s="2" t="s">
        <v>185</v>
      </c>
      <c r="F271" s="2" t="s">
        <v>192</v>
      </c>
      <c r="H271" s="2">
        <v>1</v>
      </c>
      <c r="I271" s="2">
        <v>1</v>
      </c>
      <c r="J271" s="2" t="s">
        <v>203</v>
      </c>
      <c r="K271" s="2" t="s">
        <v>204</v>
      </c>
      <c r="M271" s="2">
        <v>2</v>
      </c>
      <c r="N271" s="2">
        <v>1</v>
      </c>
    </row>
    <row r="272" spans="1:14" s="2" customFormat="1" x14ac:dyDescent="0.3">
      <c r="A272" s="2" t="s">
        <v>355</v>
      </c>
      <c r="B272" s="2">
        <v>-8</v>
      </c>
      <c r="C272" s="2">
        <v>13.45</v>
      </c>
      <c r="D272" s="2">
        <v>12.6</v>
      </c>
      <c r="E272" s="2" t="s">
        <v>185</v>
      </c>
      <c r="F272" s="2" t="s">
        <v>192</v>
      </c>
      <c r="H272" s="2">
        <v>1</v>
      </c>
      <c r="I272" s="2">
        <v>1</v>
      </c>
      <c r="J272" s="2" t="s">
        <v>185</v>
      </c>
      <c r="K272" s="2" t="s">
        <v>193</v>
      </c>
      <c r="M272" s="2">
        <v>1</v>
      </c>
      <c r="N272" s="2">
        <v>1</v>
      </c>
    </row>
    <row r="273" spans="1:14" s="2" customFormat="1" x14ac:dyDescent="0.3">
      <c r="A273" s="2" t="s">
        <v>355</v>
      </c>
      <c r="B273" s="2">
        <v>-8</v>
      </c>
      <c r="C273" s="2">
        <v>13.45</v>
      </c>
      <c r="D273" s="2">
        <v>12.6</v>
      </c>
      <c r="E273" s="2" t="s">
        <v>185</v>
      </c>
      <c r="F273" s="2" t="s">
        <v>192</v>
      </c>
      <c r="H273" s="2">
        <v>1</v>
      </c>
      <c r="I273" s="2">
        <v>1</v>
      </c>
      <c r="J273" s="2" t="s">
        <v>203</v>
      </c>
      <c r="K273" s="2" t="s">
        <v>204</v>
      </c>
      <c r="M273" s="2">
        <v>2</v>
      </c>
      <c r="N273" s="2">
        <v>1</v>
      </c>
    </row>
    <row r="274" spans="1:14" x14ac:dyDescent="0.3">
      <c r="A274" t="s">
        <v>356</v>
      </c>
      <c r="B274">
        <v>1.8</v>
      </c>
      <c r="C274">
        <v>15.04</v>
      </c>
      <c r="D274">
        <v>13.8</v>
      </c>
      <c r="E274" t="s">
        <v>185</v>
      </c>
      <c r="F274" t="s">
        <v>192</v>
      </c>
      <c r="H274">
        <v>1</v>
      </c>
      <c r="I274">
        <v>1</v>
      </c>
      <c r="J274" t="s">
        <v>185</v>
      </c>
      <c r="K274" t="s">
        <v>193</v>
      </c>
      <c r="M274">
        <v>1</v>
      </c>
      <c r="N274">
        <v>1</v>
      </c>
    </row>
    <row r="275" spans="1:14" x14ac:dyDescent="0.3">
      <c r="A275" t="s">
        <v>357</v>
      </c>
      <c r="B275">
        <v>1.2</v>
      </c>
      <c r="C275">
        <v>28.73</v>
      </c>
      <c r="D275">
        <v>25.2</v>
      </c>
      <c r="E275" t="s">
        <v>185</v>
      </c>
      <c r="F275" t="s">
        <v>192</v>
      </c>
      <c r="H275">
        <v>1</v>
      </c>
      <c r="I275">
        <v>1</v>
      </c>
      <c r="J275" t="s">
        <v>185</v>
      </c>
      <c r="K275" t="s">
        <v>193</v>
      </c>
      <c r="M275">
        <v>1</v>
      </c>
      <c r="N275">
        <v>1</v>
      </c>
    </row>
    <row r="276" spans="1:14" s="2" customFormat="1" x14ac:dyDescent="0.3">
      <c r="A276" s="2" t="s">
        <v>358</v>
      </c>
      <c r="B276" s="2">
        <v>-8.5</v>
      </c>
      <c r="C276" s="2">
        <v>17.98</v>
      </c>
      <c r="D276" s="2">
        <v>16.100000000000001</v>
      </c>
      <c r="E276" s="2" t="s">
        <v>185</v>
      </c>
      <c r="F276" s="2" t="s">
        <v>192</v>
      </c>
      <c r="H276" s="2">
        <v>1</v>
      </c>
      <c r="I276" s="2">
        <v>1</v>
      </c>
      <c r="J276" s="2" t="s">
        <v>185</v>
      </c>
      <c r="K276" s="2" t="s">
        <v>193</v>
      </c>
      <c r="M276" s="2">
        <v>1</v>
      </c>
      <c r="N276" s="2">
        <v>1</v>
      </c>
    </row>
    <row r="277" spans="1:14" s="2" customFormat="1" x14ac:dyDescent="0.3">
      <c r="A277" s="2" t="s">
        <v>358</v>
      </c>
      <c r="B277" s="2">
        <v>-8.5</v>
      </c>
      <c r="C277" s="2">
        <v>17.98</v>
      </c>
      <c r="D277" s="2">
        <v>16.100000000000001</v>
      </c>
      <c r="E277" s="2" t="s">
        <v>185</v>
      </c>
      <c r="F277" s="2" t="s">
        <v>192</v>
      </c>
      <c r="H277" s="2">
        <v>1</v>
      </c>
      <c r="I277" s="2">
        <v>1</v>
      </c>
      <c r="J277" s="2" t="s">
        <v>203</v>
      </c>
      <c r="K277" s="2" t="s">
        <v>204</v>
      </c>
      <c r="M277" s="2">
        <v>2</v>
      </c>
      <c r="N277" s="2">
        <v>1</v>
      </c>
    </row>
    <row r="278" spans="1:14" s="2" customFormat="1" x14ac:dyDescent="0.3">
      <c r="A278" s="2" t="s">
        <v>359</v>
      </c>
      <c r="B278" s="2">
        <v>-7.3</v>
      </c>
      <c r="C278" s="2">
        <v>24.83</v>
      </c>
      <c r="D278" s="2">
        <v>16.899999999999999</v>
      </c>
      <c r="E278" s="2" t="s">
        <v>185</v>
      </c>
      <c r="F278" s="2" t="s">
        <v>192</v>
      </c>
      <c r="H278" s="2">
        <v>1</v>
      </c>
      <c r="I278" s="2">
        <v>1</v>
      </c>
      <c r="J278" s="2" t="s">
        <v>185</v>
      </c>
      <c r="K278" s="2" t="s">
        <v>193</v>
      </c>
      <c r="M278" s="2">
        <v>1</v>
      </c>
      <c r="N278" s="2">
        <v>1</v>
      </c>
    </row>
    <row r="279" spans="1:14" s="2" customFormat="1" x14ac:dyDescent="0.3">
      <c r="A279" s="2" t="s">
        <v>359</v>
      </c>
      <c r="B279" s="2">
        <v>-7.3</v>
      </c>
      <c r="C279" s="2">
        <v>24.83</v>
      </c>
      <c r="D279" s="2">
        <v>16.899999999999999</v>
      </c>
      <c r="E279" s="2" t="s">
        <v>185</v>
      </c>
      <c r="F279" s="2" t="s">
        <v>192</v>
      </c>
      <c r="H279" s="2">
        <v>1</v>
      </c>
      <c r="I279" s="2">
        <v>1</v>
      </c>
      <c r="J279" s="2" t="s">
        <v>203</v>
      </c>
      <c r="K279" s="2" t="s">
        <v>204</v>
      </c>
      <c r="M279" s="2">
        <v>2</v>
      </c>
      <c r="N279" s="2">
        <v>1</v>
      </c>
    </row>
    <row r="280" spans="1:14" x14ac:dyDescent="0.3">
      <c r="A280" t="s">
        <v>360</v>
      </c>
      <c r="B280">
        <v>5.5</v>
      </c>
      <c r="C280">
        <v>37.270000000000003</v>
      </c>
      <c r="D280">
        <v>25.4</v>
      </c>
      <c r="E280" t="s">
        <v>185</v>
      </c>
      <c r="F280" t="s">
        <v>192</v>
      </c>
      <c r="H280">
        <v>1</v>
      </c>
      <c r="I280">
        <v>1</v>
      </c>
      <c r="J280" t="s">
        <v>185</v>
      </c>
      <c r="K280" t="s">
        <v>193</v>
      </c>
      <c r="M280">
        <v>1</v>
      </c>
      <c r="N280">
        <v>1</v>
      </c>
    </row>
    <row r="281" spans="1:14" x14ac:dyDescent="0.3">
      <c r="A281" t="s">
        <v>361</v>
      </c>
      <c r="B281">
        <v>4.9000000000000004</v>
      </c>
      <c r="C281">
        <v>14.77</v>
      </c>
      <c r="D281">
        <v>15.4</v>
      </c>
      <c r="E281" t="s">
        <v>185</v>
      </c>
      <c r="F281" t="s">
        <v>192</v>
      </c>
      <c r="H281">
        <v>1</v>
      </c>
      <c r="I281">
        <v>1</v>
      </c>
      <c r="J281" t="s">
        <v>185</v>
      </c>
      <c r="K281" t="s">
        <v>193</v>
      </c>
      <c r="M281">
        <v>1</v>
      </c>
      <c r="N281">
        <v>1</v>
      </c>
    </row>
    <row r="282" spans="1:14" s="2" customFormat="1" x14ac:dyDescent="0.3">
      <c r="A282" s="2" t="s">
        <v>362</v>
      </c>
      <c r="B282" s="2">
        <v>-16.600000000000001</v>
      </c>
      <c r="C282" s="2">
        <v>-3.58</v>
      </c>
      <c r="D282" s="2">
        <v>0.6</v>
      </c>
      <c r="E282" s="2" t="s">
        <v>185</v>
      </c>
      <c r="F282" s="2" t="s">
        <v>192</v>
      </c>
      <c r="H282" s="2">
        <v>1</v>
      </c>
      <c r="I282" s="2">
        <v>1</v>
      </c>
      <c r="J282" s="2" t="s">
        <v>185</v>
      </c>
      <c r="K282" s="2" t="s">
        <v>193</v>
      </c>
      <c r="M282" s="2">
        <v>1</v>
      </c>
      <c r="N282" s="2">
        <v>1</v>
      </c>
    </row>
    <row r="283" spans="1:14" s="2" customFormat="1" x14ac:dyDescent="0.3">
      <c r="A283" s="2" t="s">
        <v>362</v>
      </c>
      <c r="B283" s="2">
        <v>-16.600000000000001</v>
      </c>
      <c r="C283" s="2">
        <v>-3.58</v>
      </c>
      <c r="D283" s="2">
        <v>0.6</v>
      </c>
      <c r="E283" s="2" t="s">
        <v>185</v>
      </c>
      <c r="F283" s="2" t="s">
        <v>192</v>
      </c>
      <c r="H283" s="2">
        <v>1</v>
      </c>
      <c r="I283" s="2">
        <v>1</v>
      </c>
      <c r="J283" s="2" t="s">
        <v>203</v>
      </c>
      <c r="K283" s="2" t="s">
        <v>204</v>
      </c>
      <c r="M283" s="2">
        <v>2</v>
      </c>
      <c r="N283" s="2">
        <v>1</v>
      </c>
    </row>
    <row r="284" spans="1:14" s="2" customFormat="1" x14ac:dyDescent="0.3">
      <c r="A284" s="2" t="s">
        <v>363</v>
      </c>
      <c r="B284" s="2">
        <v>-15.6</v>
      </c>
      <c r="C284" s="2">
        <v>6.57</v>
      </c>
      <c r="D284" s="2">
        <v>9.6</v>
      </c>
      <c r="E284" s="2" t="s">
        <v>185</v>
      </c>
      <c r="F284" s="2" t="s">
        <v>192</v>
      </c>
      <c r="H284" s="2">
        <v>1</v>
      </c>
      <c r="I284" s="2">
        <v>1</v>
      </c>
      <c r="J284" s="2" t="s">
        <v>185</v>
      </c>
      <c r="K284" s="2" t="s">
        <v>193</v>
      </c>
      <c r="M284" s="2">
        <v>1</v>
      </c>
      <c r="N284" s="2">
        <v>1</v>
      </c>
    </row>
    <row r="285" spans="1:14" s="2" customFormat="1" x14ac:dyDescent="0.3">
      <c r="A285" s="2" t="s">
        <v>363</v>
      </c>
      <c r="B285" s="2">
        <v>-15.6</v>
      </c>
      <c r="C285" s="2">
        <v>6.57</v>
      </c>
      <c r="D285" s="2">
        <v>9.6</v>
      </c>
      <c r="E285" s="2" t="s">
        <v>185</v>
      </c>
      <c r="F285" s="2" t="s">
        <v>192</v>
      </c>
      <c r="H285" s="2">
        <v>1</v>
      </c>
      <c r="I285" s="2">
        <v>1</v>
      </c>
      <c r="J285" s="2" t="s">
        <v>203</v>
      </c>
      <c r="K285" s="2" t="s">
        <v>204</v>
      </c>
      <c r="M285" s="2">
        <v>2</v>
      </c>
      <c r="N285" s="2">
        <v>1</v>
      </c>
    </row>
    <row r="286" spans="1:14" x14ac:dyDescent="0.3">
      <c r="A286" t="s">
        <v>364</v>
      </c>
      <c r="B286">
        <v>-0.7</v>
      </c>
      <c r="C286">
        <v>44.09</v>
      </c>
      <c r="D286">
        <v>37.1</v>
      </c>
      <c r="E286" t="s">
        <v>185</v>
      </c>
      <c r="F286" t="s">
        <v>192</v>
      </c>
      <c r="H286">
        <v>1</v>
      </c>
      <c r="I286">
        <v>1</v>
      </c>
      <c r="J286" t="s">
        <v>185</v>
      </c>
      <c r="K286" t="s">
        <v>193</v>
      </c>
      <c r="M286">
        <v>1</v>
      </c>
      <c r="N286">
        <v>1</v>
      </c>
    </row>
    <row r="287" spans="1:14" x14ac:dyDescent="0.3">
      <c r="A287" t="s">
        <v>365</v>
      </c>
      <c r="B287">
        <v>4.0999999999999996</v>
      </c>
      <c r="C287">
        <v>59.97</v>
      </c>
      <c r="D287">
        <v>43.9</v>
      </c>
      <c r="E287" t="s">
        <v>185</v>
      </c>
      <c r="F287" t="s">
        <v>192</v>
      </c>
      <c r="H287">
        <v>1</v>
      </c>
      <c r="I287">
        <v>1</v>
      </c>
      <c r="J287" t="s">
        <v>185</v>
      </c>
      <c r="K287" t="s">
        <v>193</v>
      </c>
      <c r="M287">
        <v>1</v>
      </c>
      <c r="N287">
        <v>1</v>
      </c>
    </row>
    <row r="288" spans="1:14" s="2" customFormat="1" x14ac:dyDescent="0.3">
      <c r="A288" s="2" t="s">
        <v>366</v>
      </c>
      <c r="B288" s="2">
        <v>-0.1</v>
      </c>
      <c r="C288" s="2">
        <v>40.49</v>
      </c>
      <c r="D288" s="2">
        <v>32.6</v>
      </c>
      <c r="E288" s="2" t="s">
        <v>185</v>
      </c>
      <c r="F288" s="2" t="s">
        <v>192</v>
      </c>
      <c r="H288" s="2">
        <v>1</v>
      </c>
      <c r="I288" s="2">
        <v>1</v>
      </c>
      <c r="J288" s="2" t="s">
        <v>185</v>
      </c>
      <c r="K288" s="2" t="s">
        <v>193</v>
      </c>
      <c r="M288" s="2">
        <v>1</v>
      </c>
      <c r="N288" s="2">
        <v>1</v>
      </c>
    </row>
    <row r="289" spans="1:14" s="2" customFormat="1" x14ac:dyDescent="0.3">
      <c r="A289" s="2" t="s">
        <v>366</v>
      </c>
      <c r="B289" s="2">
        <v>-0.1</v>
      </c>
      <c r="C289" s="2">
        <v>40.49</v>
      </c>
      <c r="D289" s="2">
        <v>32.6</v>
      </c>
      <c r="E289" s="2" t="s">
        <v>185</v>
      </c>
      <c r="F289" s="2" t="s">
        <v>192</v>
      </c>
      <c r="H289" s="2">
        <v>1</v>
      </c>
      <c r="I289" s="2">
        <v>1</v>
      </c>
      <c r="J289" s="2" t="s">
        <v>203</v>
      </c>
      <c r="K289" s="2" t="s">
        <v>204</v>
      </c>
      <c r="M289" s="2">
        <v>2</v>
      </c>
      <c r="N289" s="2">
        <v>1</v>
      </c>
    </row>
    <row r="290" spans="1:14" s="2" customFormat="1" x14ac:dyDescent="0.3">
      <c r="A290" s="2" t="s">
        <v>367</v>
      </c>
      <c r="B290" s="2">
        <v>0.1</v>
      </c>
      <c r="C290" s="2">
        <v>30.69</v>
      </c>
      <c r="D290" s="2">
        <v>31.8</v>
      </c>
      <c r="E290" s="2" t="s">
        <v>185</v>
      </c>
      <c r="F290" s="2" t="s">
        <v>192</v>
      </c>
      <c r="H290" s="2">
        <v>1</v>
      </c>
      <c r="I290" s="2">
        <v>1</v>
      </c>
      <c r="J290" s="2" t="s">
        <v>185</v>
      </c>
      <c r="K290" s="2" t="s">
        <v>193</v>
      </c>
      <c r="M290" s="2">
        <v>1</v>
      </c>
      <c r="N290" s="2">
        <v>1</v>
      </c>
    </row>
    <row r="291" spans="1:14" s="2" customFormat="1" x14ac:dyDescent="0.3">
      <c r="A291" s="2" t="s">
        <v>367</v>
      </c>
      <c r="B291" s="2">
        <v>0.1</v>
      </c>
      <c r="C291" s="2">
        <v>30.69</v>
      </c>
      <c r="D291" s="2">
        <v>31.8</v>
      </c>
      <c r="E291" s="2" t="s">
        <v>185</v>
      </c>
      <c r="F291" s="2" t="s">
        <v>192</v>
      </c>
      <c r="H291" s="2">
        <v>1</v>
      </c>
      <c r="I291" s="2">
        <v>1</v>
      </c>
      <c r="J291" s="2" t="s">
        <v>203</v>
      </c>
      <c r="K291" s="2" t="s">
        <v>204</v>
      </c>
      <c r="M291" s="2">
        <v>2</v>
      </c>
      <c r="N291" s="2">
        <v>1</v>
      </c>
    </row>
    <row r="292" spans="1:14" x14ac:dyDescent="0.3">
      <c r="A292" t="s">
        <v>368</v>
      </c>
      <c r="B292">
        <v>9.4</v>
      </c>
      <c r="C292">
        <v>71.87</v>
      </c>
      <c r="D292">
        <v>56.3</v>
      </c>
      <c r="E292" t="s">
        <v>185</v>
      </c>
      <c r="F292" t="s">
        <v>192</v>
      </c>
      <c r="H292">
        <v>1</v>
      </c>
      <c r="I292">
        <v>1</v>
      </c>
      <c r="J292" t="s">
        <v>185</v>
      </c>
      <c r="K292" t="s">
        <v>193</v>
      </c>
      <c r="M292">
        <v>1</v>
      </c>
      <c r="N292">
        <v>1</v>
      </c>
    </row>
    <row r="293" spans="1:14" x14ac:dyDescent="0.3">
      <c r="A293" t="s">
        <v>369</v>
      </c>
      <c r="B293">
        <v>-1.4</v>
      </c>
      <c r="C293">
        <v>64.81</v>
      </c>
      <c r="D293">
        <v>53.9</v>
      </c>
      <c r="E293" t="s">
        <v>185</v>
      </c>
      <c r="F293" t="s">
        <v>192</v>
      </c>
      <c r="H293">
        <v>1</v>
      </c>
      <c r="I293">
        <v>1</v>
      </c>
      <c r="J293" t="s">
        <v>185</v>
      </c>
      <c r="K293" t="s">
        <v>193</v>
      </c>
      <c r="M293">
        <v>1</v>
      </c>
      <c r="N293">
        <v>1</v>
      </c>
    </row>
    <row r="294" spans="1:14" x14ac:dyDescent="0.3">
      <c r="A294" t="s">
        <v>370</v>
      </c>
      <c r="B294">
        <v>-9.6999999999999993</v>
      </c>
      <c r="C294">
        <v>4.4000000000000004</v>
      </c>
      <c r="D294">
        <v>11</v>
      </c>
      <c r="E294" t="s">
        <v>185</v>
      </c>
      <c r="F294" t="s">
        <v>192</v>
      </c>
      <c r="H294">
        <v>1</v>
      </c>
      <c r="I294">
        <v>1</v>
      </c>
      <c r="J294" t="s">
        <v>185</v>
      </c>
      <c r="K294" t="s">
        <v>193</v>
      </c>
      <c r="M294">
        <v>1</v>
      </c>
      <c r="N294">
        <v>1</v>
      </c>
    </row>
    <row r="295" spans="1:14" x14ac:dyDescent="0.3">
      <c r="A295" t="s">
        <v>371</v>
      </c>
      <c r="B295">
        <v>-7.9</v>
      </c>
      <c r="C295">
        <v>1.08</v>
      </c>
      <c r="D295">
        <v>4.5</v>
      </c>
      <c r="E295" t="s">
        <v>185</v>
      </c>
      <c r="F295" t="s">
        <v>192</v>
      </c>
      <c r="H295">
        <v>1</v>
      </c>
      <c r="I295">
        <v>1</v>
      </c>
      <c r="J295" t="s">
        <v>185</v>
      </c>
      <c r="K295" t="s">
        <v>193</v>
      </c>
      <c r="M295">
        <v>1</v>
      </c>
      <c r="N295">
        <v>1</v>
      </c>
    </row>
    <row r="296" spans="1:14" x14ac:dyDescent="0.3">
      <c r="A296" t="s">
        <v>372</v>
      </c>
      <c r="B296">
        <v>14.2</v>
      </c>
      <c r="C296">
        <v>51.57</v>
      </c>
      <c r="D296">
        <v>44.3</v>
      </c>
      <c r="E296" t="s">
        <v>185</v>
      </c>
      <c r="F296" t="s">
        <v>192</v>
      </c>
      <c r="H296">
        <v>1</v>
      </c>
      <c r="I296">
        <v>1</v>
      </c>
      <c r="J296" t="s">
        <v>185</v>
      </c>
      <c r="K296" t="s">
        <v>193</v>
      </c>
      <c r="M296">
        <v>1</v>
      </c>
      <c r="N296">
        <v>1</v>
      </c>
    </row>
    <row r="297" spans="1:14" x14ac:dyDescent="0.3">
      <c r="A297" t="s">
        <v>373</v>
      </c>
      <c r="B297">
        <v>10.199999999999999</v>
      </c>
      <c r="C297">
        <v>68.56</v>
      </c>
      <c r="D297">
        <v>56.4</v>
      </c>
      <c r="E297" t="s">
        <v>185</v>
      </c>
      <c r="F297" t="s">
        <v>192</v>
      </c>
      <c r="H297">
        <v>1</v>
      </c>
      <c r="I297">
        <v>1</v>
      </c>
      <c r="J297" t="s">
        <v>185</v>
      </c>
      <c r="K297" t="s">
        <v>193</v>
      </c>
      <c r="M297">
        <v>1</v>
      </c>
      <c r="N297">
        <v>1</v>
      </c>
    </row>
    <row r="298" spans="1:14" x14ac:dyDescent="0.3">
      <c r="A298" t="s">
        <v>374</v>
      </c>
      <c r="B298">
        <v>-14.8</v>
      </c>
      <c r="C298">
        <v>38.61</v>
      </c>
      <c r="D298">
        <v>32.200000000000003</v>
      </c>
      <c r="E298" t="s">
        <v>185</v>
      </c>
      <c r="F298" t="s">
        <v>192</v>
      </c>
      <c r="H298">
        <v>1</v>
      </c>
      <c r="I298">
        <v>1</v>
      </c>
      <c r="J298" t="s">
        <v>185</v>
      </c>
      <c r="K298" t="s">
        <v>193</v>
      </c>
      <c r="M298">
        <v>1</v>
      </c>
      <c r="N298">
        <v>1</v>
      </c>
    </row>
    <row r="299" spans="1:14" x14ac:dyDescent="0.3">
      <c r="A299" t="s">
        <v>375</v>
      </c>
      <c r="B299">
        <v>-3.6</v>
      </c>
      <c r="C299">
        <v>45.58</v>
      </c>
      <c r="D299">
        <v>32.1</v>
      </c>
      <c r="E299" t="s">
        <v>185</v>
      </c>
      <c r="F299" t="s">
        <v>192</v>
      </c>
      <c r="H299">
        <v>1</v>
      </c>
      <c r="I299">
        <v>1</v>
      </c>
      <c r="J299" t="s">
        <v>185</v>
      </c>
      <c r="K299" t="s">
        <v>193</v>
      </c>
      <c r="M299">
        <v>1</v>
      </c>
      <c r="N299">
        <v>1</v>
      </c>
    </row>
    <row r="300" spans="1:14" x14ac:dyDescent="0.3">
      <c r="A300" t="s">
        <v>376</v>
      </c>
      <c r="B300">
        <v>-0.7</v>
      </c>
      <c r="C300">
        <v>70.44</v>
      </c>
      <c r="D300">
        <v>54.8</v>
      </c>
      <c r="E300" t="s">
        <v>185</v>
      </c>
      <c r="F300" t="s">
        <v>192</v>
      </c>
      <c r="H300">
        <v>1</v>
      </c>
      <c r="I300">
        <v>1</v>
      </c>
      <c r="J300" t="s">
        <v>185</v>
      </c>
      <c r="K300" t="s">
        <v>193</v>
      </c>
      <c r="M300">
        <v>1</v>
      </c>
      <c r="N300">
        <v>1</v>
      </c>
    </row>
    <row r="301" spans="1:14" x14ac:dyDescent="0.3">
      <c r="A301" t="s">
        <v>377</v>
      </c>
      <c r="B301">
        <v>6.7</v>
      </c>
      <c r="C301">
        <v>69.67</v>
      </c>
      <c r="D301">
        <v>57</v>
      </c>
      <c r="E301" t="s">
        <v>185</v>
      </c>
      <c r="F301" t="s">
        <v>192</v>
      </c>
      <c r="H301">
        <v>1</v>
      </c>
      <c r="I301">
        <v>1</v>
      </c>
      <c r="J301" t="s">
        <v>185</v>
      </c>
      <c r="K301" t="s">
        <v>193</v>
      </c>
      <c r="M301">
        <v>1</v>
      </c>
      <c r="N301">
        <v>1</v>
      </c>
    </row>
    <row r="302" spans="1:14" x14ac:dyDescent="0.3">
      <c r="A302" t="s">
        <v>378</v>
      </c>
      <c r="B302">
        <v>-3.7</v>
      </c>
      <c r="C302">
        <v>36.81</v>
      </c>
      <c r="D302">
        <v>29.7</v>
      </c>
      <c r="E302" t="s">
        <v>185</v>
      </c>
      <c r="F302" t="s">
        <v>192</v>
      </c>
      <c r="H302">
        <v>1</v>
      </c>
      <c r="I302">
        <v>1</v>
      </c>
      <c r="J302" t="s">
        <v>185</v>
      </c>
      <c r="K302" t="s">
        <v>193</v>
      </c>
      <c r="M302">
        <v>1</v>
      </c>
      <c r="N302">
        <v>1</v>
      </c>
    </row>
    <row r="303" spans="1:14" x14ac:dyDescent="0.3">
      <c r="A303" t="s">
        <v>379</v>
      </c>
      <c r="B303">
        <v>-16</v>
      </c>
      <c r="C303">
        <v>0.92</v>
      </c>
      <c r="D303">
        <v>5.4</v>
      </c>
      <c r="E303" t="s">
        <v>185</v>
      </c>
      <c r="F303" t="s">
        <v>192</v>
      </c>
      <c r="H303">
        <v>1</v>
      </c>
      <c r="I303">
        <v>1</v>
      </c>
      <c r="J303" t="s">
        <v>185</v>
      </c>
      <c r="K303" t="s">
        <v>193</v>
      </c>
      <c r="M303">
        <v>1</v>
      </c>
      <c r="N303">
        <v>1</v>
      </c>
    </row>
    <row r="304" spans="1:14" x14ac:dyDescent="0.3">
      <c r="A304" t="s">
        <v>380</v>
      </c>
      <c r="B304">
        <v>2.8</v>
      </c>
      <c r="C304">
        <v>33.54</v>
      </c>
      <c r="D304">
        <v>25.6</v>
      </c>
      <c r="E304" t="s">
        <v>185</v>
      </c>
      <c r="F304" t="s">
        <v>192</v>
      </c>
      <c r="H304">
        <v>1</v>
      </c>
      <c r="I304">
        <v>1</v>
      </c>
      <c r="J304" t="s">
        <v>185</v>
      </c>
      <c r="K304" t="s">
        <v>193</v>
      </c>
      <c r="M304">
        <v>1</v>
      </c>
      <c r="N304">
        <v>1</v>
      </c>
    </row>
    <row r="305" spans="1:14" x14ac:dyDescent="0.3">
      <c r="A305" t="s">
        <v>129</v>
      </c>
      <c r="B305">
        <v>-12.7</v>
      </c>
      <c r="C305">
        <v>-0.03</v>
      </c>
      <c r="D305">
        <v>2.2999999999999998</v>
      </c>
      <c r="E305" t="s">
        <v>187</v>
      </c>
      <c r="F305" t="s">
        <v>381</v>
      </c>
      <c r="G305" t="s">
        <v>382</v>
      </c>
      <c r="H305">
        <v>1</v>
      </c>
      <c r="I305">
        <v>1</v>
      </c>
      <c r="J305" t="s">
        <v>187</v>
      </c>
      <c r="K305" t="s">
        <v>383</v>
      </c>
      <c r="L305" t="s">
        <v>382</v>
      </c>
      <c r="M305">
        <v>1</v>
      </c>
      <c r="N305">
        <v>1</v>
      </c>
    </row>
    <row r="306" spans="1:14" x14ac:dyDescent="0.3">
      <c r="A306" t="s">
        <v>130</v>
      </c>
      <c r="B306">
        <v>-25.1</v>
      </c>
      <c r="C306">
        <v>34.15</v>
      </c>
      <c r="D306">
        <v>34.799999999999997</v>
      </c>
      <c r="E306" t="s">
        <v>187</v>
      </c>
      <c r="F306" t="s">
        <v>381</v>
      </c>
      <c r="G306" t="s">
        <v>382</v>
      </c>
      <c r="H306">
        <v>1</v>
      </c>
      <c r="I306">
        <v>1</v>
      </c>
      <c r="J306" t="s">
        <v>187</v>
      </c>
      <c r="K306" t="s">
        <v>383</v>
      </c>
      <c r="L306" t="s">
        <v>382</v>
      </c>
      <c r="M306">
        <v>1</v>
      </c>
      <c r="N306">
        <v>1</v>
      </c>
    </row>
    <row r="307" spans="1:14" x14ac:dyDescent="0.3">
      <c r="A307" t="s">
        <v>131</v>
      </c>
      <c r="B307">
        <v>-10.6</v>
      </c>
      <c r="C307">
        <v>11.53</v>
      </c>
      <c r="D307">
        <v>13.4</v>
      </c>
      <c r="E307" t="s">
        <v>187</v>
      </c>
      <c r="F307" t="s">
        <v>381</v>
      </c>
      <c r="G307" t="s">
        <v>382</v>
      </c>
      <c r="H307">
        <v>1</v>
      </c>
      <c r="I307">
        <v>1</v>
      </c>
      <c r="J307" t="s">
        <v>187</v>
      </c>
      <c r="K307" t="s">
        <v>383</v>
      </c>
      <c r="L307" t="s">
        <v>382</v>
      </c>
      <c r="M307">
        <v>1</v>
      </c>
      <c r="N307">
        <v>1</v>
      </c>
    </row>
    <row r="308" spans="1:14" x14ac:dyDescent="0.3">
      <c r="A308" t="s">
        <v>132</v>
      </c>
      <c r="B308">
        <v>-10.6</v>
      </c>
      <c r="C308">
        <v>8.94</v>
      </c>
      <c r="D308">
        <v>6.8</v>
      </c>
      <c r="E308" t="s">
        <v>187</v>
      </c>
      <c r="F308" t="s">
        <v>381</v>
      </c>
      <c r="G308" t="s">
        <v>382</v>
      </c>
      <c r="H308">
        <v>1</v>
      </c>
      <c r="I308">
        <v>1</v>
      </c>
      <c r="J308" t="s">
        <v>187</v>
      </c>
      <c r="K308" t="s">
        <v>383</v>
      </c>
      <c r="L308" t="s">
        <v>382</v>
      </c>
      <c r="M308">
        <v>1</v>
      </c>
      <c r="N308">
        <v>1</v>
      </c>
    </row>
    <row r="309" spans="1:14" x14ac:dyDescent="0.3">
      <c r="A309" t="s">
        <v>133</v>
      </c>
      <c r="B309">
        <v>-10.9</v>
      </c>
      <c r="C309">
        <v>13.31</v>
      </c>
      <c r="D309">
        <v>13.7</v>
      </c>
      <c r="E309" t="s">
        <v>187</v>
      </c>
      <c r="F309" t="s">
        <v>381</v>
      </c>
      <c r="G309" t="s">
        <v>382</v>
      </c>
      <c r="H309">
        <v>1</v>
      </c>
      <c r="I309">
        <v>1</v>
      </c>
      <c r="J309" t="s">
        <v>187</v>
      </c>
      <c r="K309" t="s">
        <v>383</v>
      </c>
      <c r="L309" t="s">
        <v>382</v>
      </c>
      <c r="M309">
        <v>1</v>
      </c>
      <c r="N309">
        <v>1</v>
      </c>
    </row>
    <row r="310" spans="1:14" x14ac:dyDescent="0.3">
      <c r="A310" t="s">
        <v>134</v>
      </c>
      <c r="B310">
        <v>-4.9000000000000004</v>
      </c>
      <c r="C310">
        <v>14.73</v>
      </c>
      <c r="D310">
        <v>14.4</v>
      </c>
      <c r="E310" t="s">
        <v>187</v>
      </c>
      <c r="F310" t="s">
        <v>381</v>
      </c>
      <c r="G310" t="s">
        <v>382</v>
      </c>
      <c r="H310">
        <v>1</v>
      </c>
      <c r="I310">
        <v>1</v>
      </c>
      <c r="J310" t="s">
        <v>187</v>
      </c>
      <c r="K310" t="s">
        <v>383</v>
      </c>
      <c r="L310" t="s">
        <v>382</v>
      </c>
      <c r="M310">
        <v>1</v>
      </c>
      <c r="N310">
        <v>1</v>
      </c>
    </row>
    <row r="311" spans="1:14" x14ac:dyDescent="0.3">
      <c r="A311" t="s">
        <v>135</v>
      </c>
      <c r="B311">
        <v>-7.8</v>
      </c>
      <c r="C311">
        <v>3.65</v>
      </c>
      <c r="D311">
        <v>2.4</v>
      </c>
      <c r="E311" t="s">
        <v>187</v>
      </c>
      <c r="F311" t="s">
        <v>381</v>
      </c>
      <c r="G311" t="s">
        <v>382</v>
      </c>
      <c r="H311">
        <v>1</v>
      </c>
      <c r="I311">
        <v>1</v>
      </c>
      <c r="J311" t="s">
        <v>187</v>
      </c>
      <c r="K311" t="s">
        <v>383</v>
      </c>
      <c r="L311" t="s">
        <v>382</v>
      </c>
      <c r="M311">
        <v>1</v>
      </c>
      <c r="N311">
        <v>1</v>
      </c>
    </row>
    <row r="312" spans="1:14" x14ac:dyDescent="0.3">
      <c r="A312" t="s">
        <v>136</v>
      </c>
      <c r="B312">
        <v>-1.4</v>
      </c>
      <c r="C312">
        <v>21.22</v>
      </c>
      <c r="D312">
        <v>20.3</v>
      </c>
      <c r="E312" t="s">
        <v>187</v>
      </c>
      <c r="F312" t="s">
        <v>381</v>
      </c>
      <c r="G312" t="s">
        <v>382</v>
      </c>
      <c r="H312">
        <v>1</v>
      </c>
      <c r="I312">
        <v>1</v>
      </c>
      <c r="J312" t="s">
        <v>187</v>
      </c>
      <c r="K312" t="s">
        <v>383</v>
      </c>
      <c r="L312" t="s">
        <v>382</v>
      </c>
      <c r="M312">
        <v>1</v>
      </c>
      <c r="N312">
        <v>1</v>
      </c>
    </row>
    <row r="313" spans="1:14" x14ac:dyDescent="0.3">
      <c r="A313" t="s">
        <v>137</v>
      </c>
      <c r="B313">
        <v>-12.2</v>
      </c>
      <c r="C313">
        <v>9.02</v>
      </c>
      <c r="D313">
        <v>11.1</v>
      </c>
      <c r="E313" t="s">
        <v>187</v>
      </c>
      <c r="F313" t="s">
        <v>381</v>
      </c>
      <c r="G313" t="s">
        <v>382</v>
      </c>
      <c r="H313">
        <v>1</v>
      </c>
      <c r="I313">
        <v>1</v>
      </c>
      <c r="J313" t="s">
        <v>187</v>
      </c>
      <c r="K313" t="s">
        <v>383</v>
      </c>
      <c r="L313" t="s">
        <v>382</v>
      </c>
      <c r="M313">
        <v>1</v>
      </c>
      <c r="N313">
        <v>1</v>
      </c>
    </row>
    <row r="314" spans="1:14" x14ac:dyDescent="0.3">
      <c r="A314" t="s">
        <v>138</v>
      </c>
      <c r="B314">
        <v>-10.5</v>
      </c>
      <c r="C314">
        <v>17.52</v>
      </c>
      <c r="D314">
        <v>21.6</v>
      </c>
      <c r="E314" t="s">
        <v>187</v>
      </c>
      <c r="F314" t="s">
        <v>381</v>
      </c>
      <c r="G314" t="s">
        <v>382</v>
      </c>
      <c r="H314">
        <v>1</v>
      </c>
      <c r="I314">
        <v>1</v>
      </c>
      <c r="J314" t="s">
        <v>187</v>
      </c>
      <c r="K314" t="s">
        <v>383</v>
      </c>
      <c r="L314" t="s">
        <v>382</v>
      </c>
      <c r="M314">
        <v>1</v>
      </c>
      <c r="N314">
        <v>1</v>
      </c>
    </row>
    <row r="315" spans="1:14" x14ac:dyDescent="0.3">
      <c r="A315" t="s">
        <v>139</v>
      </c>
      <c r="B315">
        <v>-15.4</v>
      </c>
      <c r="C315">
        <v>35.49</v>
      </c>
      <c r="D315">
        <v>38.299999999999997</v>
      </c>
      <c r="E315" t="s">
        <v>187</v>
      </c>
      <c r="F315" t="s">
        <v>381</v>
      </c>
      <c r="G315" t="s">
        <v>382</v>
      </c>
      <c r="H315">
        <v>1</v>
      </c>
      <c r="I315">
        <v>1</v>
      </c>
      <c r="J315" t="s">
        <v>187</v>
      </c>
      <c r="K315" t="s">
        <v>383</v>
      </c>
      <c r="L315" t="s">
        <v>382</v>
      </c>
      <c r="M315">
        <v>1</v>
      </c>
      <c r="N315">
        <v>1</v>
      </c>
    </row>
    <row r="316" spans="1:14" x14ac:dyDescent="0.3">
      <c r="A316" t="s">
        <v>140</v>
      </c>
      <c r="B316">
        <v>-5.0999999999999996</v>
      </c>
      <c r="C316">
        <v>17.11</v>
      </c>
      <c r="D316">
        <v>22.4</v>
      </c>
      <c r="E316" t="s">
        <v>187</v>
      </c>
      <c r="F316" t="s">
        <v>381</v>
      </c>
      <c r="G316" t="s">
        <v>382</v>
      </c>
      <c r="H316">
        <v>1</v>
      </c>
      <c r="I316">
        <v>1</v>
      </c>
      <c r="J316" t="s">
        <v>187</v>
      </c>
      <c r="K316" t="s">
        <v>383</v>
      </c>
      <c r="L316" t="s">
        <v>382</v>
      </c>
      <c r="M316">
        <v>1</v>
      </c>
      <c r="N316">
        <v>1</v>
      </c>
    </row>
    <row r="317" spans="1:14" x14ac:dyDescent="0.3">
      <c r="A317" t="s">
        <v>141</v>
      </c>
      <c r="B317">
        <v>-9.8000000000000007</v>
      </c>
      <c r="C317">
        <v>45.22</v>
      </c>
      <c r="D317">
        <v>40.6</v>
      </c>
      <c r="E317" t="s">
        <v>187</v>
      </c>
      <c r="F317" t="s">
        <v>381</v>
      </c>
      <c r="G317" t="s">
        <v>382</v>
      </c>
      <c r="H317">
        <v>1</v>
      </c>
      <c r="I317">
        <v>1</v>
      </c>
      <c r="J317" t="s">
        <v>187</v>
      </c>
      <c r="K317" t="s">
        <v>383</v>
      </c>
      <c r="L317" t="s">
        <v>382</v>
      </c>
      <c r="M317">
        <v>1</v>
      </c>
      <c r="N317">
        <v>1</v>
      </c>
    </row>
    <row r="318" spans="1:14" x14ac:dyDescent="0.3">
      <c r="A318" t="s">
        <v>142</v>
      </c>
      <c r="B318">
        <v>-10.5</v>
      </c>
      <c r="C318">
        <v>16.84</v>
      </c>
      <c r="D318">
        <v>18.399999999999999</v>
      </c>
      <c r="E318" t="s">
        <v>187</v>
      </c>
      <c r="F318" t="s">
        <v>381</v>
      </c>
      <c r="G318" t="s">
        <v>382</v>
      </c>
      <c r="H318">
        <v>1</v>
      </c>
      <c r="I318">
        <v>1</v>
      </c>
      <c r="J318" t="s">
        <v>187</v>
      </c>
      <c r="K318" t="s">
        <v>383</v>
      </c>
      <c r="L318" t="s">
        <v>382</v>
      </c>
      <c r="M318">
        <v>1</v>
      </c>
      <c r="N318">
        <v>1</v>
      </c>
    </row>
    <row r="319" spans="1:14" x14ac:dyDescent="0.3">
      <c r="A319" t="s">
        <v>143</v>
      </c>
      <c r="B319">
        <v>-0.4</v>
      </c>
      <c r="C319">
        <v>25.75</v>
      </c>
      <c r="D319">
        <v>26.9</v>
      </c>
      <c r="E319" t="s">
        <v>187</v>
      </c>
      <c r="F319" t="s">
        <v>381</v>
      </c>
      <c r="G319" t="s">
        <v>382</v>
      </c>
      <c r="H319">
        <v>1</v>
      </c>
      <c r="I319">
        <v>1</v>
      </c>
      <c r="J319" t="s">
        <v>187</v>
      </c>
      <c r="K319" t="s">
        <v>383</v>
      </c>
      <c r="L319" t="s">
        <v>382</v>
      </c>
      <c r="M319">
        <v>1</v>
      </c>
      <c r="N319">
        <v>1</v>
      </c>
    </row>
    <row r="320" spans="1:14" x14ac:dyDescent="0.3">
      <c r="A320" t="s">
        <v>144</v>
      </c>
      <c r="B320">
        <v>1.8</v>
      </c>
      <c r="C320">
        <v>43.89</v>
      </c>
      <c r="D320">
        <v>46</v>
      </c>
      <c r="E320" t="s">
        <v>187</v>
      </c>
      <c r="F320" t="s">
        <v>381</v>
      </c>
      <c r="G320" t="s">
        <v>382</v>
      </c>
      <c r="H320">
        <v>1</v>
      </c>
      <c r="I320">
        <v>1</v>
      </c>
      <c r="J320" t="s">
        <v>187</v>
      </c>
      <c r="K320" t="s">
        <v>383</v>
      </c>
      <c r="L320" t="s">
        <v>382</v>
      </c>
      <c r="M320">
        <v>1</v>
      </c>
      <c r="N320">
        <v>1</v>
      </c>
    </row>
    <row r="321" spans="1:14" x14ac:dyDescent="0.3">
      <c r="A321" t="s">
        <v>145</v>
      </c>
      <c r="B321">
        <v>-1.3</v>
      </c>
      <c r="C321">
        <v>7.39</v>
      </c>
      <c r="D321">
        <v>11.5</v>
      </c>
      <c r="E321" t="s">
        <v>187</v>
      </c>
      <c r="F321" t="s">
        <v>381</v>
      </c>
      <c r="G321" t="s">
        <v>382</v>
      </c>
      <c r="H321">
        <v>1</v>
      </c>
      <c r="I321">
        <v>1</v>
      </c>
      <c r="J321" t="s">
        <v>187</v>
      </c>
      <c r="K321" t="s">
        <v>383</v>
      </c>
      <c r="L321" t="s">
        <v>382</v>
      </c>
      <c r="M321">
        <v>1</v>
      </c>
      <c r="N321">
        <v>1</v>
      </c>
    </row>
    <row r="322" spans="1:14" x14ac:dyDescent="0.3">
      <c r="A322" t="s">
        <v>146</v>
      </c>
      <c r="B322">
        <v>2.7</v>
      </c>
      <c r="C322">
        <v>29.47</v>
      </c>
      <c r="D322">
        <v>27.9</v>
      </c>
      <c r="E322" t="s">
        <v>187</v>
      </c>
      <c r="F322" t="s">
        <v>381</v>
      </c>
      <c r="G322" t="s">
        <v>382</v>
      </c>
      <c r="H322">
        <v>1</v>
      </c>
      <c r="I322">
        <v>1</v>
      </c>
      <c r="J322" t="s">
        <v>187</v>
      </c>
      <c r="K322" t="s">
        <v>383</v>
      </c>
      <c r="L322" t="s">
        <v>382</v>
      </c>
      <c r="M322">
        <v>1</v>
      </c>
      <c r="N322">
        <v>1</v>
      </c>
    </row>
    <row r="323" spans="1:14" x14ac:dyDescent="0.3">
      <c r="A323" t="s">
        <v>147</v>
      </c>
      <c r="B323">
        <v>-2.2999999999999998</v>
      </c>
      <c r="C323">
        <v>25.17</v>
      </c>
      <c r="D323">
        <v>21.6</v>
      </c>
      <c r="E323" t="s">
        <v>187</v>
      </c>
      <c r="F323" t="s">
        <v>381</v>
      </c>
      <c r="G323" t="s">
        <v>382</v>
      </c>
      <c r="H323">
        <v>1</v>
      </c>
      <c r="I323">
        <v>1</v>
      </c>
      <c r="J323" t="s">
        <v>187</v>
      </c>
      <c r="K323" t="s">
        <v>383</v>
      </c>
      <c r="L323" t="s">
        <v>382</v>
      </c>
      <c r="M323">
        <v>1</v>
      </c>
      <c r="N323">
        <v>1</v>
      </c>
    </row>
    <row r="324" spans="1:14" x14ac:dyDescent="0.3">
      <c r="A324" t="s">
        <v>148</v>
      </c>
      <c r="B324">
        <v>-7.5</v>
      </c>
      <c r="C324">
        <v>14.58</v>
      </c>
      <c r="D324">
        <v>15.3</v>
      </c>
      <c r="E324" t="s">
        <v>187</v>
      </c>
      <c r="F324" t="s">
        <v>381</v>
      </c>
      <c r="G324" t="s">
        <v>382</v>
      </c>
      <c r="H324">
        <v>1</v>
      </c>
      <c r="I324">
        <v>1</v>
      </c>
      <c r="J324" t="s">
        <v>187</v>
      </c>
      <c r="K324" t="s">
        <v>383</v>
      </c>
      <c r="L324" t="s">
        <v>382</v>
      </c>
      <c r="M324">
        <v>1</v>
      </c>
      <c r="N324">
        <v>1</v>
      </c>
    </row>
    <row r="325" spans="1:14" x14ac:dyDescent="0.3">
      <c r="A325" t="s">
        <v>149</v>
      </c>
      <c r="B325">
        <v>-14.9</v>
      </c>
      <c r="C325">
        <v>7.36</v>
      </c>
      <c r="D325">
        <v>10.8</v>
      </c>
      <c r="E325" t="s">
        <v>187</v>
      </c>
      <c r="F325" t="s">
        <v>381</v>
      </c>
      <c r="G325" t="s">
        <v>382</v>
      </c>
      <c r="H325">
        <v>1</v>
      </c>
      <c r="I325">
        <v>1</v>
      </c>
      <c r="J325" t="s">
        <v>187</v>
      </c>
      <c r="K325" t="s">
        <v>383</v>
      </c>
      <c r="L325" t="s">
        <v>382</v>
      </c>
      <c r="M325">
        <v>1</v>
      </c>
      <c r="N325">
        <v>1</v>
      </c>
    </row>
    <row r="326" spans="1:14" x14ac:dyDescent="0.3">
      <c r="A326" t="s">
        <v>384</v>
      </c>
      <c r="B326">
        <v>-13.2</v>
      </c>
      <c r="C326">
        <v>-2.69</v>
      </c>
      <c r="D326">
        <v>1.4</v>
      </c>
      <c r="E326" t="s">
        <v>187</v>
      </c>
      <c r="F326" t="s">
        <v>381</v>
      </c>
      <c r="G326" t="s">
        <v>382</v>
      </c>
      <c r="H326">
        <v>1</v>
      </c>
      <c r="I326">
        <v>1</v>
      </c>
      <c r="J326" t="s">
        <v>187</v>
      </c>
      <c r="K326" t="s">
        <v>383</v>
      </c>
      <c r="L326" t="s">
        <v>382</v>
      </c>
      <c r="M326">
        <v>1</v>
      </c>
      <c r="N326">
        <v>1</v>
      </c>
    </row>
    <row r="327" spans="1:14" x14ac:dyDescent="0.3">
      <c r="A327" t="s">
        <v>385</v>
      </c>
      <c r="B327">
        <v>-22</v>
      </c>
      <c r="C327">
        <v>-3.55</v>
      </c>
      <c r="D327">
        <v>0.9</v>
      </c>
      <c r="E327" t="s">
        <v>187</v>
      </c>
      <c r="F327" t="s">
        <v>381</v>
      </c>
      <c r="G327" t="s">
        <v>382</v>
      </c>
      <c r="H327">
        <v>1</v>
      </c>
      <c r="I327">
        <v>1</v>
      </c>
      <c r="J327" t="s">
        <v>187</v>
      </c>
      <c r="K327" t="s">
        <v>383</v>
      </c>
      <c r="L327" t="s">
        <v>382</v>
      </c>
      <c r="M327">
        <v>1</v>
      </c>
      <c r="N327">
        <v>1</v>
      </c>
    </row>
    <row r="328" spans="1:14" x14ac:dyDescent="0.3">
      <c r="A328" t="s">
        <v>386</v>
      </c>
      <c r="B328">
        <v>-20.7</v>
      </c>
      <c r="C328">
        <v>-1.33</v>
      </c>
      <c r="D328">
        <v>2.2000000000000002</v>
      </c>
      <c r="E328" t="s">
        <v>187</v>
      </c>
      <c r="F328" t="s">
        <v>381</v>
      </c>
      <c r="G328" t="s">
        <v>382</v>
      </c>
      <c r="H328">
        <v>1</v>
      </c>
      <c r="I328">
        <v>1</v>
      </c>
      <c r="J328" t="s">
        <v>187</v>
      </c>
      <c r="K328" t="s">
        <v>383</v>
      </c>
      <c r="L328" t="s">
        <v>382</v>
      </c>
      <c r="M328">
        <v>1</v>
      </c>
      <c r="N328">
        <v>1</v>
      </c>
    </row>
    <row r="329" spans="1:14" x14ac:dyDescent="0.3">
      <c r="A329" t="s">
        <v>387</v>
      </c>
      <c r="B329">
        <v>-33.1</v>
      </c>
      <c r="C329">
        <v>33.869999999999997</v>
      </c>
      <c r="D329">
        <v>31.3</v>
      </c>
      <c r="E329" t="s">
        <v>187</v>
      </c>
      <c r="F329" t="s">
        <v>381</v>
      </c>
      <c r="G329" t="s">
        <v>382</v>
      </c>
      <c r="H329">
        <v>1</v>
      </c>
      <c r="I329">
        <v>1</v>
      </c>
      <c r="J329" t="s">
        <v>187</v>
      </c>
      <c r="K329" t="s">
        <v>383</v>
      </c>
      <c r="L329" t="s">
        <v>382</v>
      </c>
      <c r="M329">
        <v>1</v>
      </c>
      <c r="N329">
        <v>1</v>
      </c>
    </row>
    <row r="330" spans="1:14" x14ac:dyDescent="0.3">
      <c r="A330" t="s">
        <v>388</v>
      </c>
      <c r="B330">
        <v>-34.200000000000003</v>
      </c>
      <c r="C330">
        <v>39.450000000000003</v>
      </c>
      <c r="D330">
        <v>36.200000000000003</v>
      </c>
      <c r="E330" t="s">
        <v>187</v>
      </c>
      <c r="F330" t="s">
        <v>381</v>
      </c>
      <c r="G330" t="s">
        <v>382</v>
      </c>
      <c r="H330">
        <v>1</v>
      </c>
      <c r="I330">
        <v>1</v>
      </c>
      <c r="J330" t="s">
        <v>187</v>
      </c>
      <c r="K330" t="s">
        <v>383</v>
      </c>
      <c r="L330" t="s">
        <v>382</v>
      </c>
      <c r="M330">
        <v>1</v>
      </c>
      <c r="N330">
        <v>1</v>
      </c>
    </row>
    <row r="331" spans="1:14" x14ac:dyDescent="0.3">
      <c r="A331" t="s">
        <v>389</v>
      </c>
      <c r="B331">
        <v>-13.6</v>
      </c>
      <c r="C331">
        <v>10.46</v>
      </c>
      <c r="D331">
        <v>11.8</v>
      </c>
      <c r="E331" t="s">
        <v>187</v>
      </c>
      <c r="F331" t="s">
        <v>381</v>
      </c>
      <c r="G331" t="s">
        <v>382</v>
      </c>
      <c r="H331">
        <v>1</v>
      </c>
      <c r="I331">
        <v>1</v>
      </c>
      <c r="J331" t="s">
        <v>187</v>
      </c>
      <c r="K331" t="s">
        <v>383</v>
      </c>
      <c r="L331" t="s">
        <v>382</v>
      </c>
      <c r="M331">
        <v>1</v>
      </c>
      <c r="N331">
        <v>1</v>
      </c>
    </row>
    <row r="332" spans="1:14" x14ac:dyDescent="0.3">
      <c r="A332" t="s">
        <v>390</v>
      </c>
      <c r="B332">
        <v>-15.1</v>
      </c>
      <c r="C332">
        <v>12.21</v>
      </c>
      <c r="D332">
        <v>13.4</v>
      </c>
      <c r="E332" t="s">
        <v>187</v>
      </c>
      <c r="F332" t="s">
        <v>381</v>
      </c>
      <c r="G332" t="s">
        <v>382</v>
      </c>
      <c r="H332">
        <v>1</v>
      </c>
      <c r="I332">
        <v>1</v>
      </c>
      <c r="J332" t="s">
        <v>187</v>
      </c>
      <c r="K332" t="s">
        <v>383</v>
      </c>
      <c r="L332" t="s">
        <v>382</v>
      </c>
      <c r="M332">
        <v>1</v>
      </c>
      <c r="N332">
        <v>1</v>
      </c>
    </row>
    <row r="333" spans="1:14" x14ac:dyDescent="0.3">
      <c r="A333" t="s">
        <v>391</v>
      </c>
      <c r="B333">
        <v>-21.2</v>
      </c>
      <c r="C333">
        <v>18.05</v>
      </c>
      <c r="D333">
        <v>20.6</v>
      </c>
      <c r="E333" t="s">
        <v>187</v>
      </c>
      <c r="F333" t="s">
        <v>381</v>
      </c>
      <c r="G333" t="s">
        <v>382</v>
      </c>
      <c r="H333">
        <v>1</v>
      </c>
      <c r="I333">
        <v>1</v>
      </c>
      <c r="J333" t="s">
        <v>187</v>
      </c>
      <c r="K333" t="s">
        <v>383</v>
      </c>
      <c r="L333" t="s">
        <v>382</v>
      </c>
      <c r="M333">
        <v>1</v>
      </c>
      <c r="N333">
        <v>1</v>
      </c>
    </row>
    <row r="334" spans="1:14" x14ac:dyDescent="0.3">
      <c r="A334" t="s">
        <v>392</v>
      </c>
      <c r="B334">
        <v>-14.9</v>
      </c>
      <c r="C334">
        <v>6.83</v>
      </c>
      <c r="D334">
        <v>8.6999999999999993</v>
      </c>
      <c r="E334" t="s">
        <v>187</v>
      </c>
      <c r="F334" t="s">
        <v>381</v>
      </c>
      <c r="G334" t="s">
        <v>382</v>
      </c>
      <c r="H334">
        <v>1</v>
      </c>
      <c r="I334">
        <v>1</v>
      </c>
      <c r="J334" t="s">
        <v>187</v>
      </c>
      <c r="K334" t="s">
        <v>383</v>
      </c>
      <c r="L334" t="s">
        <v>382</v>
      </c>
      <c r="M334">
        <v>1</v>
      </c>
      <c r="N334">
        <v>1</v>
      </c>
    </row>
    <row r="335" spans="1:14" x14ac:dyDescent="0.3">
      <c r="A335" t="s">
        <v>393</v>
      </c>
      <c r="B335">
        <v>-15.2</v>
      </c>
      <c r="C335">
        <v>12.71</v>
      </c>
      <c r="D335">
        <v>13.7</v>
      </c>
      <c r="E335" t="s">
        <v>187</v>
      </c>
      <c r="F335" t="s">
        <v>381</v>
      </c>
      <c r="G335" t="s">
        <v>382</v>
      </c>
      <c r="H335">
        <v>1</v>
      </c>
      <c r="I335">
        <v>1</v>
      </c>
      <c r="J335" t="s">
        <v>187</v>
      </c>
      <c r="K335" t="s">
        <v>383</v>
      </c>
      <c r="L335" t="s">
        <v>382</v>
      </c>
      <c r="M335">
        <v>1</v>
      </c>
      <c r="N335">
        <v>1</v>
      </c>
    </row>
    <row r="336" spans="1:14" x14ac:dyDescent="0.3">
      <c r="A336" t="s">
        <v>394</v>
      </c>
      <c r="B336">
        <v>-15.8</v>
      </c>
      <c r="C336">
        <v>29.58</v>
      </c>
      <c r="D336">
        <v>23.6</v>
      </c>
      <c r="E336" t="s">
        <v>187</v>
      </c>
      <c r="F336" t="s">
        <v>381</v>
      </c>
      <c r="G336" t="s">
        <v>382</v>
      </c>
      <c r="H336">
        <v>1</v>
      </c>
      <c r="I336">
        <v>1</v>
      </c>
      <c r="J336" t="s">
        <v>187</v>
      </c>
      <c r="K336" t="s">
        <v>383</v>
      </c>
      <c r="L336" t="s">
        <v>382</v>
      </c>
      <c r="M336">
        <v>1</v>
      </c>
      <c r="N336">
        <v>1</v>
      </c>
    </row>
    <row r="337" spans="1:14" x14ac:dyDescent="0.3">
      <c r="A337" t="s">
        <v>395</v>
      </c>
      <c r="B337">
        <v>-12.7</v>
      </c>
      <c r="C337">
        <v>21.67</v>
      </c>
      <c r="D337">
        <v>20.3</v>
      </c>
      <c r="E337" t="s">
        <v>187</v>
      </c>
      <c r="F337" t="s">
        <v>381</v>
      </c>
      <c r="G337" t="s">
        <v>382</v>
      </c>
      <c r="H337">
        <v>1</v>
      </c>
      <c r="I337">
        <v>1</v>
      </c>
      <c r="J337" t="s">
        <v>187</v>
      </c>
      <c r="K337" t="s">
        <v>383</v>
      </c>
      <c r="L337" t="s">
        <v>382</v>
      </c>
      <c r="M337">
        <v>1</v>
      </c>
      <c r="N337">
        <v>1</v>
      </c>
    </row>
    <row r="338" spans="1:14" x14ac:dyDescent="0.3">
      <c r="A338" t="s">
        <v>396</v>
      </c>
      <c r="B338">
        <v>-5.4</v>
      </c>
      <c r="C338">
        <v>10.69</v>
      </c>
      <c r="D338">
        <v>11.4</v>
      </c>
      <c r="E338" t="s">
        <v>187</v>
      </c>
      <c r="F338" t="s">
        <v>381</v>
      </c>
      <c r="G338" t="s">
        <v>382</v>
      </c>
      <c r="H338">
        <v>1</v>
      </c>
      <c r="I338">
        <v>1</v>
      </c>
      <c r="J338" t="s">
        <v>187</v>
      </c>
      <c r="K338" t="s">
        <v>383</v>
      </c>
      <c r="L338" t="s">
        <v>382</v>
      </c>
      <c r="M338">
        <v>1</v>
      </c>
      <c r="N338">
        <v>1</v>
      </c>
    </row>
    <row r="339" spans="1:14" x14ac:dyDescent="0.3">
      <c r="A339" t="s">
        <v>397</v>
      </c>
      <c r="B339">
        <v>1</v>
      </c>
      <c r="C339">
        <v>29.12</v>
      </c>
      <c r="D339">
        <v>28.4</v>
      </c>
      <c r="E339" t="s">
        <v>187</v>
      </c>
      <c r="F339" t="s">
        <v>381</v>
      </c>
      <c r="G339" t="s">
        <v>382</v>
      </c>
      <c r="H339">
        <v>1</v>
      </c>
      <c r="I339">
        <v>1</v>
      </c>
      <c r="J339" t="s">
        <v>187</v>
      </c>
      <c r="K339" t="s">
        <v>383</v>
      </c>
      <c r="L339" t="s">
        <v>382</v>
      </c>
      <c r="M339">
        <v>1</v>
      </c>
      <c r="N339">
        <v>1</v>
      </c>
    </row>
    <row r="340" spans="1:14" x14ac:dyDescent="0.3">
      <c r="A340" t="s">
        <v>398</v>
      </c>
      <c r="B340">
        <v>-6</v>
      </c>
      <c r="C340">
        <v>21.08</v>
      </c>
      <c r="D340">
        <v>21.2</v>
      </c>
      <c r="E340" t="s">
        <v>187</v>
      </c>
      <c r="F340" t="s">
        <v>381</v>
      </c>
      <c r="G340" t="s">
        <v>382</v>
      </c>
      <c r="H340">
        <v>1</v>
      </c>
      <c r="I340">
        <v>1</v>
      </c>
      <c r="J340" t="s">
        <v>187</v>
      </c>
      <c r="K340" t="s">
        <v>383</v>
      </c>
      <c r="L340" t="s">
        <v>382</v>
      </c>
      <c r="M340">
        <v>1</v>
      </c>
      <c r="N340">
        <v>1</v>
      </c>
    </row>
    <row r="341" spans="1:14" x14ac:dyDescent="0.3">
      <c r="A341" t="s">
        <v>399</v>
      </c>
      <c r="B341">
        <v>-13.2</v>
      </c>
      <c r="C341">
        <v>6.95</v>
      </c>
      <c r="D341">
        <v>8.3000000000000007</v>
      </c>
      <c r="E341" t="s">
        <v>187</v>
      </c>
      <c r="F341" t="s">
        <v>381</v>
      </c>
      <c r="G341" t="s">
        <v>382</v>
      </c>
      <c r="H341">
        <v>1</v>
      </c>
      <c r="I341">
        <v>1</v>
      </c>
      <c r="J341" t="s">
        <v>187</v>
      </c>
      <c r="K341" t="s">
        <v>383</v>
      </c>
      <c r="L341" t="s">
        <v>382</v>
      </c>
      <c r="M341">
        <v>1</v>
      </c>
      <c r="N341">
        <v>1</v>
      </c>
    </row>
    <row r="342" spans="1:14" x14ac:dyDescent="0.3">
      <c r="A342" t="s">
        <v>400</v>
      </c>
      <c r="B342">
        <v>-10.5</v>
      </c>
      <c r="C342">
        <v>9.26</v>
      </c>
      <c r="D342">
        <v>8.4</v>
      </c>
      <c r="E342" t="s">
        <v>187</v>
      </c>
      <c r="F342" t="s">
        <v>381</v>
      </c>
      <c r="G342" t="s">
        <v>382</v>
      </c>
      <c r="H342">
        <v>1</v>
      </c>
      <c r="I342">
        <v>1</v>
      </c>
      <c r="J342" t="s">
        <v>187</v>
      </c>
      <c r="K342" t="s">
        <v>383</v>
      </c>
      <c r="L342" t="s">
        <v>382</v>
      </c>
      <c r="M342">
        <v>1</v>
      </c>
      <c r="N342">
        <v>1</v>
      </c>
    </row>
    <row r="343" spans="1:14" x14ac:dyDescent="0.3">
      <c r="A343" t="s">
        <v>401</v>
      </c>
      <c r="B343">
        <v>-17.5</v>
      </c>
      <c r="C343">
        <v>7.84</v>
      </c>
      <c r="D343">
        <v>11.8</v>
      </c>
      <c r="E343" t="s">
        <v>187</v>
      </c>
      <c r="F343" t="s">
        <v>381</v>
      </c>
      <c r="G343" t="s">
        <v>382</v>
      </c>
      <c r="H343">
        <v>1</v>
      </c>
      <c r="I343">
        <v>1</v>
      </c>
      <c r="J343" t="s">
        <v>187</v>
      </c>
      <c r="K343" t="s">
        <v>383</v>
      </c>
      <c r="L343" t="s">
        <v>382</v>
      </c>
      <c r="M343">
        <v>1</v>
      </c>
      <c r="N343">
        <v>1</v>
      </c>
    </row>
    <row r="344" spans="1:14" x14ac:dyDescent="0.3">
      <c r="A344" t="s">
        <v>402</v>
      </c>
      <c r="B344">
        <v>-22.7</v>
      </c>
      <c r="C344">
        <v>28.61</v>
      </c>
      <c r="D344">
        <v>31.6</v>
      </c>
      <c r="E344" t="s">
        <v>187</v>
      </c>
      <c r="F344" t="s">
        <v>381</v>
      </c>
      <c r="G344" t="s">
        <v>382</v>
      </c>
      <c r="H344">
        <v>1</v>
      </c>
      <c r="I344">
        <v>1</v>
      </c>
      <c r="J344" t="s">
        <v>187</v>
      </c>
      <c r="K344" t="s">
        <v>383</v>
      </c>
      <c r="L344" t="s">
        <v>382</v>
      </c>
      <c r="M344">
        <v>1</v>
      </c>
      <c r="N344">
        <v>1</v>
      </c>
    </row>
    <row r="345" spans="1:14" x14ac:dyDescent="0.3">
      <c r="A345" t="s">
        <v>403</v>
      </c>
      <c r="B345">
        <v>-15</v>
      </c>
      <c r="C345">
        <v>16.22</v>
      </c>
      <c r="D345">
        <v>20.399999999999999</v>
      </c>
      <c r="E345" t="s">
        <v>187</v>
      </c>
      <c r="F345" t="s">
        <v>381</v>
      </c>
      <c r="G345" t="s">
        <v>382</v>
      </c>
      <c r="H345">
        <v>1</v>
      </c>
      <c r="I345">
        <v>1</v>
      </c>
      <c r="J345" t="s">
        <v>187</v>
      </c>
      <c r="K345" t="s">
        <v>383</v>
      </c>
      <c r="L345" t="s">
        <v>382</v>
      </c>
      <c r="M345">
        <v>1</v>
      </c>
      <c r="N345">
        <v>1</v>
      </c>
    </row>
    <row r="346" spans="1:14" x14ac:dyDescent="0.3">
      <c r="A346" t="s">
        <v>404</v>
      </c>
      <c r="B346">
        <v>-19.899999999999999</v>
      </c>
      <c r="C346">
        <v>35.31</v>
      </c>
      <c r="D346">
        <v>34.4</v>
      </c>
      <c r="E346" t="s">
        <v>187</v>
      </c>
      <c r="F346" t="s">
        <v>381</v>
      </c>
      <c r="G346" t="s">
        <v>382</v>
      </c>
      <c r="H346">
        <v>1</v>
      </c>
      <c r="I346">
        <v>1</v>
      </c>
      <c r="J346" t="s">
        <v>187</v>
      </c>
      <c r="K346" t="s">
        <v>383</v>
      </c>
      <c r="L346" t="s">
        <v>382</v>
      </c>
      <c r="M346">
        <v>1</v>
      </c>
      <c r="N346">
        <v>1</v>
      </c>
    </row>
    <row r="347" spans="1:14" x14ac:dyDescent="0.3">
      <c r="A347" t="s">
        <v>405</v>
      </c>
      <c r="B347">
        <v>-25.7</v>
      </c>
      <c r="C347">
        <v>40.44</v>
      </c>
      <c r="D347">
        <v>36.5</v>
      </c>
      <c r="E347" t="s">
        <v>187</v>
      </c>
      <c r="F347" t="s">
        <v>381</v>
      </c>
      <c r="G347" t="s">
        <v>382</v>
      </c>
      <c r="H347">
        <v>1</v>
      </c>
      <c r="I347">
        <v>1</v>
      </c>
      <c r="J347" t="s">
        <v>187</v>
      </c>
      <c r="K347" t="s">
        <v>383</v>
      </c>
      <c r="L347" t="s">
        <v>382</v>
      </c>
      <c r="M347">
        <v>1</v>
      </c>
      <c r="N347">
        <v>1</v>
      </c>
    </row>
    <row r="348" spans="1:14" x14ac:dyDescent="0.3">
      <c r="A348" t="s">
        <v>406</v>
      </c>
      <c r="B348">
        <v>-15.4</v>
      </c>
      <c r="C348">
        <v>32.89</v>
      </c>
      <c r="D348">
        <v>26.4</v>
      </c>
      <c r="E348" t="s">
        <v>187</v>
      </c>
      <c r="F348" t="s">
        <v>381</v>
      </c>
      <c r="G348" t="s">
        <v>382</v>
      </c>
      <c r="H348">
        <v>1</v>
      </c>
      <c r="I348">
        <v>1</v>
      </c>
      <c r="J348" t="s">
        <v>187</v>
      </c>
      <c r="K348" t="s">
        <v>383</v>
      </c>
      <c r="L348" t="s">
        <v>382</v>
      </c>
      <c r="M348">
        <v>1</v>
      </c>
      <c r="N348">
        <v>1</v>
      </c>
    </row>
    <row r="349" spans="1:14" x14ac:dyDescent="0.3">
      <c r="A349" t="s">
        <v>407</v>
      </c>
      <c r="B349">
        <v>-14.9</v>
      </c>
      <c r="C349">
        <v>50.66</v>
      </c>
      <c r="D349">
        <v>44.8</v>
      </c>
      <c r="E349" t="s">
        <v>187</v>
      </c>
      <c r="F349" t="s">
        <v>381</v>
      </c>
      <c r="G349" t="s">
        <v>382</v>
      </c>
      <c r="H349">
        <v>1</v>
      </c>
      <c r="I349">
        <v>1</v>
      </c>
      <c r="J349" t="s">
        <v>187</v>
      </c>
      <c r="K349" t="s">
        <v>383</v>
      </c>
      <c r="L349" t="s">
        <v>382</v>
      </c>
      <c r="M349">
        <v>1</v>
      </c>
      <c r="N349">
        <v>1</v>
      </c>
    </row>
    <row r="350" spans="1:14" x14ac:dyDescent="0.3">
      <c r="A350" t="s">
        <v>408</v>
      </c>
      <c r="B350">
        <v>-20.3</v>
      </c>
      <c r="C350">
        <v>51.05</v>
      </c>
      <c r="D350">
        <v>42.2</v>
      </c>
      <c r="E350" t="s">
        <v>187</v>
      </c>
      <c r="F350" t="s">
        <v>381</v>
      </c>
      <c r="G350" t="s">
        <v>382</v>
      </c>
      <c r="H350">
        <v>1</v>
      </c>
      <c r="I350">
        <v>1</v>
      </c>
      <c r="J350" t="s">
        <v>187</v>
      </c>
      <c r="K350" t="s">
        <v>383</v>
      </c>
      <c r="L350" t="s">
        <v>382</v>
      </c>
      <c r="M350">
        <v>1</v>
      </c>
      <c r="N350">
        <v>1</v>
      </c>
    </row>
    <row r="351" spans="1:14" x14ac:dyDescent="0.3">
      <c r="A351" t="s">
        <v>409</v>
      </c>
      <c r="B351">
        <v>-20.8</v>
      </c>
      <c r="C351">
        <v>15.24</v>
      </c>
      <c r="D351">
        <v>16.899999999999999</v>
      </c>
      <c r="E351" t="s">
        <v>187</v>
      </c>
      <c r="F351" t="s">
        <v>381</v>
      </c>
      <c r="G351" t="s">
        <v>382</v>
      </c>
      <c r="H351">
        <v>1</v>
      </c>
      <c r="I351">
        <v>1</v>
      </c>
      <c r="J351" t="s">
        <v>187</v>
      </c>
      <c r="K351" t="s">
        <v>383</v>
      </c>
      <c r="L351" t="s">
        <v>382</v>
      </c>
      <c r="M351">
        <v>1</v>
      </c>
      <c r="N351">
        <v>1</v>
      </c>
    </row>
    <row r="352" spans="1:14" x14ac:dyDescent="0.3">
      <c r="A352" t="s">
        <v>410</v>
      </c>
      <c r="B352">
        <v>-17.7</v>
      </c>
      <c r="C352">
        <v>2.39</v>
      </c>
      <c r="D352">
        <v>4.7</v>
      </c>
      <c r="E352" t="s">
        <v>187</v>
      </c>
      <c r="F352" t="s">
        <v>381</v>
      </c>
      <c r="G352" t="s">
        <v>382</v>
      </c>
      <c r="H352">
        <v>1</v>
      </c>
      <c r="I352">
        <v>1</v>
      </c>
      <c r="J352" t="s">
        <v>187</v>
      </c>
      <c r="K352" t="s">
        <v>383</v>
      </c>
      <c r="L352" t="s">
        <v>382</v>
      </c>
      <c r="M352">
        <v>1</v>
      </c>
      <c r="N352">
        <v>1</v>
      </c>
    </row>
    <row r="353" spans="1:14" x14ac:dyDescent="0.3">
      <c r="A353" t="s">
        <v>411</v>
      </c>
      <c r="B353">
        <v>0.5</v>
      </c>
      <c r="C353">
        <v>19.43</v>
      </c>
      <c r="D353">
        <v>11.8</v>
      </c>
      <c r="E353" t="s">
        <v>187</v>
      </c>
      <c r="F353" t="s">
        <v>381</v>
      </c>
      <c r="G353" t="s">
        <v>382</v>
      </c>
      <c r="H353">
        <v>1</v>
      </c>
      <c r="I353">
        <v>1</v>
      </c>
      <c r="J353" t="s">
        <v>187</v>
      </c>
      <c r="K353" t="s">
        <v>383</v>
      </c>
      <c r="L353" t="s">
        <v>382</v>
      </c>
      <c r="M353">
        <v>1</v>
      </c>
      <c r="N353">
        <v>1</v>
      </c>
    </row>
    <row r="354" spans="1:14" x14ac:dyDescent="0.3">
      <c r="A354" t="s">
        <v>412</v>
      </c>
      <c r="B354">
        <v>3.7</v>
      </c>
      <c r="C354">
        <v>26.22</v>
      </c>
      <c r="D354">
        <v>18.5</v>
      </c>
      <c r="E354" t="s">
        <v>187</v>
      </c>
      <c r="F354" t="s">
        <v>381</v>
      </c>
      <c r="G354" t="s">
        <v>382</v>
      </c>
      <c r="H354">
        <v>1</v>
      </c>
      <c r="I354">
        <v>1</v>
      </c>
      <c r="J354" t="s">
        <v>187</v>
      </c>
      <c r="K354" t="s">
        <v>383</v>
      </c>
      <c r="L354" t="s">
        <v>382</v>
      </c>
      <c r="M354">
        <v>1</v>
      </c>
      <c r="N354">
        <v>1</v>
      </c>
    </row>
    <row r="355" spans="1:14" x14ac:dyDescent="0.3">
      <c r="A355" t="s">
        <v>413</v>
      </c>
      <c r="B355">
        <v>-3.1</v>
      </c>
      <c r="C355">
        <v>14.97</v>
      </c>
      <c r="D355">
        <v>14.7</v>
      </c>
      <c r="E355" t="s">
        <v>187</v>
      </c>
      <c r="F355" t="s">
        <v>381</v>
      </c>
      <c r="G355" t="s">
        <v>382</v>
      </c>
      <c r="H355">
        <v>1</v>
      </c>
      <c r="I355">
        <v>1</v>
      </c>
      <c r="J355" t="s">
        <v>187</v>
      </c>
      <c r="K355" t="s">
        <v>383</v>
      </c>
      <c r="L355" t="s">
        <v>382</v>
      </c>
      <c r="M355">
        <v>1</v>
      </c>
      <c r="N355">
        <v>1</v>
      </c>
    </row>
    <row r="356" spans="1:14" x14ac:dyDescent="0.3">
      <c r="A356" t="s">
        <v>418</v>
      </c>
      <c r="B356">
        <v>0.3</v>
      </c>
      <c r="C356">
        <v>9.3699999999999992</v>
      </c>
      <c r="D356">
        <v>11.1</v>
      </c>
      <c r="E356" t="s">
        <v>187</v>
      </c>
      <c r="F356" t="s">
        <v>381</v>
      </c>
      <c r="G356" t="s">
        <v>382</v>
      </c>
      <c r="H356">
        <v>1</v>
      </c>
      <c r="I356">
        <v>1</v>
      </c>
      <c r="J356" t="s">
        <v>187</v>
      </c>
      <c r="K356" t="s">
        <v>383</v>
      </c>
      <c r="L356" t="s">
        <v>382</v>
      </c>
      <c r="M356">
        <v>1</v>
      </c>
      <c r="N356">
        <v>1</v>
      </c>
    </row>
    <row r="357" spans="1:14" x14ac:dyDescent="0.3">
      <c r="A357" t="s">
        <v>429</v>
      </c>
      <c r="B357">
        <v>-2.5</v>
      </c>
      <c r="C357">
        <v>15.51</v>
      </c>
      <c r="D357">
        <v>15.8</v>
      </c>
      <c r="E357" t="s">
        <v>187</v>
      </c>
      <c r="F357" t="s">
        <v>381</v>
      </c>
      <c r="G357" t="s">
        <v>382</v>
      </c>
      <c r="H357">
        <v>1</v>
      </c>
      <c r="I357">
        <v>1</v>
      </c>
      <c r="J357" t="s">
        <v>187</v>
      </c>
      <c r="K357" t="s">
        <v>383</v>
      </c>
      <c r="L357" t="s">
        <v>382</v>
      </c>
      <c r="M357">
        <v>1</v>
      </c>
      <c r="N357">
        <v>1</v>
      </c>
    </row>
    <row r="358" spans="1:14" x14ac:dyDescent="0.3">
      <c r="A358" t="s">
        <v>430</v>
      </c>
      <c r="B358">
        <v>-6.3</v>
      </c>
      <c r="C358">
        <v>36.31</v>
      </c>
      <c r="D358">
        <v>27.6</v>
      </c>
      <c r="E358" t="s">
        <v>187</v>
      </c>
      <c r="F358" t="s">
        <v>381</v>
      </c>
      <c r="G358" t="s">
        <v>382</v>
      </c>
      <c r="H358">
        <v>1</v>
      </c>
      <c r="I358">
        <v>1</v>
      </c>
      <c r="J358" t="s">
        <v>187</v>
      </c>
      <c r="K358" t="s">
        <v>383</v>
      </c>
      <c r="L358" t="s">
        <v>382</v>
      </c>
      <c r="M358">
        <v>1</v>
      </c>
      <c r="N358">
        <v>1</v>
      </c>
    </row>
    <row r="359" spans="1:14" x14ac:dyDescent="0.3">
      <c r="A359" t="s">
        <v>431</v>
      </c>
      <c r="B359">
        <v>-4.9000000000000004</v>
      </c>
      <c r="C359">
        <v>24.45</v>
      </c>
      <c r="D359">
        <v>23.7</v>
      </c>
      <c r="E359" t="s">
        <v>187</v>
      </c>
      <c r="F359" t="s">
        <v>381</v>
      </c>
      <c r="G359" t="s">
        <v>382</v>
      </c>
      <c r="H359">
        <v>1</v>
      </c>
      <c r="I359">
        <v>1</v>
      </c>
      <c r="J359" t="s">
        <v>187</v>
      </c>
      <c r="K359" t="s">
        <v>383</v>
      </c>
      <c r="L359" t="s">
        <v>382</v>
      </c>
      <c r="M359">
        <v>1</v>
      </c>
      <c r="N359">
        <v>1</v>
      </c>
    </row>
    <row r="360" spans="1:14" x14ac:dyDescent="0.3">
      <c r="A360" t="s">
        <v>432</v>
      </c>
      <c r="B360">
        <v>-2.7</v>
      </c>
      <c r="C360">
        <v>44.65</v>
      </c>
      <c r="D360">
        <v>41.2</v>
      </c>
      <c r="E360" t="s">
        <v>187</v>
      </c>
      <c r="F360" t="s">
        <v>381</v>
      </c>
      <c r="G360" t="s">
        <v>382</v>
      </c>
      <c r="H360">
        <v>1</v>
      </c>
      <c r="I360">
        <v>1</v>
      </c>
      <c r="J360" t="s">
        <v>187</v>
      </c>
      <c r="K360" t="s">
        <v>383</v>
      </c>
      <c r="L360" t="s">
        <v>382</v>
      </c>
      <c r="M360">
        <v>1</v>
      </c>
      <c r="N360">
        <v>1</v>
      </c>
    </row>
    <row r="361" spans="1:14" x14ac:dyDescent="0.3">
      <c r="A361" t="s">
        <v>433</v>
      </c>
      <c r="B361">
        <v>-5.6</v>
      </c>
      <c r="C361">
        <v>42.56</v>
      </c>
      <c r="D361">
        <v>40.9</v>
      </c>
      <c r="E361" t="s">
        <v>187</v>
      </c>
      <c r="F361" t="s">
        <v>381</v>
      </c>
      <c r="G361" t="s">
        <v>382</v>
      </c>
      <c r="H361">
        <v>1</v>
      </c>
      <c r="I361">
        <v>1</v>
      </c>
      <c r="J361" t="s">
        <v>187</v>
      </c>
      <c r="K361" t="s">
        <v>383</v>
      </c>
      <c r="L361" t="s">
        <v>382</v>
      </c>
      <c r="M361">
        <v>1</v>
      </c>
      <c r="N361">
        <v>1</v>
      </c>
    </row>
    <row r="362" spans="1:14" x14ac:dyDescent="0.3">
      <c r="A362" t="s">
        <v>434</v>
      </c>
      <c r="B362">
        <v>-17.7</v>
      </c>
      <c r="C362">
        <v>8.82</v>
      </c>
      <c r="D362">
        <v>10.3</v>
      </c>
      <c r="E362" t="s">
        <v>187</v>
      </c>
      <c r="F362" t="s">
        <v>381</v>
      </c>
      <c r="G362" t="s">
        <v>382</v>
      </c>
      <c r="H362">
        <v>1</v>
      </c>
      <c r="I362">
        <v>1</v>
      </c>
      <c r="J362" t="s">
        <v>187</v>
      </c>
      <c r="K362" t="s">
        <v>383</v>
      </c>
      <c r="L362" t="s">
        <v>382</v>
      </c>
      <c r="M362">
        <v>1</v>
      </c>
      <c r="N362">
        <v>1</v>
      </c>
    </row>
    <row r="363" spans="1:14" x14ac:dyDescent="0.3">
      <c r="A363" t="s">
        <v>435</v>
      </c>
      <c r="B363">
        <v>-11.6</v>
      </c>
      <c r="C363">
        <v>18.61</v>
      </c>
      <c r="D363">
        <v>20.2</v>
      </c>
      <c r="E363" t="s">
        <v>187</v>
      </c>
      <c r="F363" t="s">
        <v>381</v>
      </c>
      <c r="G363" t="s">
        <v>382</v>
      </c>
      <c r="H363">
        <v>1</v>
      </c>
      <c r="I363">
        <v>1</v>
      </c>
      <c r="J363" t="s">
        <v>187</v>
      </c>
      <c r="K363" t="s">
        <v>383</v>
      </c>
      <c r="L363" t="s">
        <v>382</v>
      </c>
      <c r="M363">
        <v>1</v>
      </c>
      <c r="N363">
        <v>1</v>
      </c>
    </row>
    <row r="364" spans="1:14" x14ac:dyDescent="0.3">
      <c r="A364" t="s">
        <v>436</v>
      </c>
      <c r="B364">
        <v>1.4</v>
      </c>
      <c r="C364">
        <v>39.950000000000003</v>
      </c>
      <c r="D364">
        <v>32.6</v>
      </c>
      <c r="E364" t="s">
        <v>187</v>
      </c>
      <c r="F364" t="s">
        <v>381</v>
      </c>
      <c r="G364" t="s">
        <v>382</v>
      </c>
      <c r="H364">
        <v>1</v>
      </c>
      <c r="I364">
        <v>1</v>
      </c>
      <c r="J364" t="s">
        <v>187</v>
      </c>
      <c r="K364" t="s">
        <v>383</v>
      </c>
      <c r="L364" t="s">
        <v>382</v>
      </c>
      <c r="M364">
        <v>1</v>
      </c>
      <c r="N364">
        <v>1</v>
      </c>
    </row>
    <row r="365" spans="1:14" x14ac:dyDescent="0.3">
      <c r="A365" t="s">
        <v>437</v>
      </c>
      <c r="B365">
        <v>1.3</v>
      </c>
      <c r="C365">
        <v>46.38</v>
      </c>
      <c r="D365">
        <v>35.4</v>
      </c>
      <c r="E365" t="s">
        <v>187</v>
      </c>
      <c r="F365" t="s">
        <v>381</v>
      </c>
      <c r="G365" t="s">
        <v>382</v>
      </c>
      <c r="H365">
        <v>1</v>
      </c>
      <c r="I365">
        <v>1</v>
      </c>
      <c r="J365" t="s">
        <v>187</v>
      </c>
      <c r="K365" t="s">
        <v>383</v>
      </c>
      <c r="L365" t="s">
        <v>382</v>
      </c>
      <c r="M365">
        <v>1</v>
      </c>
      <c r="N365">
        <v>1</v>
      </c>
    </row>
    <row r="366" spans="1:14" x14ac:dyDescent="0.3">
      <c r="A366" t="s">
        <v>438</v>
      </c>
      <c r="B366">
        <v>-3.7</v>
      </c>
      <c r="C366">
        <v>29.68</v>
      </c>
      <c r="D366">
        <v>29.3</v>
      </c>
      <c r="E366" t="s">
        <v>187</v>
      </c>
      <c r="F366" t="s">
        <v>381</v>
      </c>
      <c r="G366" t="s">
        <v>382</v>
      </c>
      <c r="H366">
        <v>1</v>
      </c>
      <c r="I366">
        <v>1</v>
      </c>
      <c r="J366" t="s">
        <v>187</v>
      </c>
      <c r="K366" t="s">
        <v>383</v>
      </c>
      <c r="L366" t="s">
        <v>382</v>
      </c>
      <c r="M366">
        <v>1</v>
      </c>
      <c r="N366">
        <v>1</v>
      </c>
    </row>
    <row r="367" spans="1:14" x14ac:dyDescent="0.3">
      <c r="A367" t="s">
        <v>439</v>
      </c>
      <c r="B367">
        <v>-4.5999999999999996</v>
      </c>
      <c r="C367">
        <v>35.159999999999997</v>
      </c>
      <c r="D367">
        <v>29.4</v>
      </c>
      <c r="E367" t="s">
        <v>187</v>
      </c>
      <c r="F367" t="s">
        <v>381</v>
      </c>
      <c r="G367" t="s">
        <v>382</v>
      </c>
      <c r="H367">
        <v>1</v>
      </c>
      <c r="I367">
        <v>1</v>
      </c>
      <c r="J367" t="s">
        <v>187</v>
      </c>
      <c r="K367" t="s">
        <v>383</v>
      </c>
      <c r="L367" t="s">
        <v>382</v>
      </c>
      <c r="M367">
        <v>1</v>
      </c>
      <c r="N367">
        <v>1</v>
      </c>
    </row>
    <row r="368" spans="1:14" x14ac:dyDescent="0.3">
      <c r="A368" t="s">
        <v>440</v>
      </c>
      <c r="B368">
        <v>-2.1</v>
      </c>
      <c r="C368">
        <v>41.13</v>
      </c>
      <c r="D368">
        <v>34.299999999999997</v>
      </c>
      <c r="E368" t="s">
        <v>187</v>
      </c>
      <c r="F368" t="s">
        <v>381</v>
      </c>
      <c r="G368" t="s">
        <v>382</v>
      </c>
      <c r="H368">
        <v>1</v>
      </c>
      <c r="I368">
        <v>1</v>
      </c>
      <c r="J368" t="s">
        <v>187</v>
      </c>
      <c r="K368" t="s">
        <v>383</v>
      </c>
      <c r="L368" t="s">
        <v>382</v>
      </c>
      <c r="M368">
        <v>1</v>
      </c>
      <c r="N368">
        <v>1</v>
      </c>
    </row>
    <row r="369" spans="1:14" x14ac:dyDescent="0.3">
      <c r="A369" t="s">
        <v>441</v>
      </c>
      <c r="B369">
        <v>-7.3</v>
      </c>
      <c r="C369">
        <v>31.51</v>
      </c>
      <c r="D369">
        <v>28.1</v>
      </c>
      <c r="E369" t="s">
        <v>187</v>
      </c>
      <c r="F369" t="s">
        <v>381</v>
      </c>
      <c r="G369" t="s">
        <v>382</v>
      </c>
      <c r="H369">
        <v>1</v>
      </c>
      <c r="I369">
        <v>1</v>
      </c>
      <c r="J369" t="s">
        <v>187</v>
      </c>
      <c r="K369" t="s">
        <v>383</v>
      </c>
      <c r="L369" t="s">
        <v>382</v>
      </c>
      <c r="M369">
        <v>1</v>
      </c>
      <c r="N369">
        <v>1</v>
      </c>
    </row>
    <row r="370" spans="1:14" x14ac:dyDescent="0.3">
      <c r="A370" t="s">
        <v>442</v>
      </c>
      <c r="B370">
        <v>-19</v>
      </c>
      <c r="C370">
        <v>12.16</v>
      </c>
      <c r="D370">
        <v>12.8</v>
      </c>
      <c r="E370" t="s">
        <v>187</v>
      </c>
      <c r="F370" t="s">
        <v>381</v>
      </c>
      <c r="G370" t="s">
        <v>382</v>
      </c>
      <c r="H370">
        <v>1</v>
      </c>
      <c r="I370">
        <v>1</v>
      </c>
      <c r="J370" t="s">
        <v>187</v>
      </c>
      <c r="K370" t="s">
        <v>383</v>
      </c>
      <c r="L370" t="s">
        <v>382</v>
      </c>
      <c r="M370">
        <v>1</v>
      </c>
      <c r="N370">
        <v>1</v>
      </c>
    </row>
    <row r="371" spans="1:14" x14ac:dyDescent="0.3">
      <c r="A371" t="s">
        <v>443</v>
      </c>
      <c r="B371">
        <v>-26.4</v>
      </c>
      <c r="C371">
        <v>8.3000000000000007</v>
      </c>
      <c r="D371">
        <v>6.5</v>
      </c>
      <c r="E371" t="s">
        <v>187</v>
      </c>
      <c r="F371" t="s">
        <v>381</v>
      </c>
      <c r="G371" t="s">
        <v>382</v>
      </c>
      <c r="H371">
        <v>1</v>
      </c>
      <c r="I371">
        <v>1</v>
      </c>
      <c r="J371" t="s">
        <v>187</v>
      </c>
      <c r="K371" t="s">
        <v>383</v>
      </c>
      <c r="L371" t="s">
        <v>382</v>
      </c>
      <c r="M371">
        <v>1</v>
      </c>
      <c r="N371">
        <v>1</v>
      </c>
    </row>
    <row r="372" spans="1:14" x14ac:dyDescent="0.3">
      <c r="A372" t="s">
        <v>444</v>
      </c>
      <c r="B372">
        <v>-13</v>
      </c>
      <c r="C372">
        <v>13.36</v>
      </c>
      <c r="D372">
        <v>10.9</v>
      </c>
      <c r="E372" t="s">
        <v>187</v>
      </c>
      <c r="F372" t="s">
        <v>381</v>
      </c>
      <c r="G372" t="s">
        <v>382</v>
      </c>
      <c r="H372">
        <v>1</v>
      </c>
      <c r="I372">
        <v>1</v>
      </c>
      <c r="J372" t="s">
        <v>187</v>
      </c>
      <c r="K372" t="s">
        <v>383</v>
      </c>
      <c r="L372" t="s">
        <v>382</v>
      </c>
      <c r="M372">
        <v>1</v>
      </c>
      <c r="N372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29"/>
  <sheetViews>
    <sheetView topLeftCell="C1" workbookViewId="0">
      <selection sqref="A1:XFD1048576"/>
    </sheetView>
  </sheetViews>
  <sheetFormatPr defaultRowHeight="14.4" x14ac:dyDescent="0.3"/>
  <cols>
    <col min="1" max="1" width="24.88671875" bestFit="1" customWidth="1"/>
    <col min="2" max="3" width="6.21875" bestFit="1" customWidth="1"/>
  </cols>
  <sheetData>
    <row r="1" spans="1:3" x14ac:dyDescent="0.3">
      <c r="A1" t="s">
        <v>551</v>
      </c>
      <c r="B1" t="s">
        <v>445</v>
      </c>
      <c r="C1" t="s">
        <v>550</v>
      </c>
    </row>
    <row r="2" spans="1:3" x14ac:dyDescent="0.3">
      <c r="A2" t="s">
        <v>446</v>
      </c>
      <c r="B2">
        <v>2</v>
      </c>
      <c r="C2" t="s">
        <v>549</v>
      </c>
    </row>
    <row r="3" spans="1:3" x14ac:dyDescent="0.3">
      <c r="A3" t="s">
        <v>447</v>
      </c>
      <c r="B3">
        <v>2</v>
      </c>
      <c r="C3" t="s">
        <v>549</v>
      </c>
    </row>
    <row r="4" spans="1:3" x14ac:dyDescent="0.3">
      <c r="A4" t="s">
        <v>448</v>
      </c>
      <c r="B4">
        <v>4</v>
      </c>
      <c r="C4" t="s">
        <v>549</v>
      </c>
    </row>
    <row r="5" spans="1:3" x14ac:dyDescent="0.3">
      <c r="A5" t="s">
        <v>449</v>
      </c>
      <c r="B5">
        <v>4</v>
      </c>
      <c r="C5" t="s">
        <v>549</v>
      </c>
    </row>
    <row r="6" spans="1:3" x14ac:dyDescent="0.3">
      <c r="A6" t="s">
        <v>450</v>
      </c>
      <c r="B6">
        <v>2</v>
      </c>
      <c r="C6" t="s">
        <v>549</v>
      </c>
    </row>
    <row r="7" spans="1:3" x14ac:dyDescent="0.3">
      <c r="A7" t="s">
        <v>451</v>
      </c>
      <c r="B7">
        <v>1</v>
      </c>
      <c r="C7" t="s">
        <v>549</v>
      </c>
    </row>
    <row r="8" spans="1:3" x14ac:dyDescent="0.3">
      <c r="A8" t="s">
        <v>519</v>
      </c>
      <c r="B8">
        <v>2</v>
      </c>
      <c r="C8" t="s">
        <v>548</v>
      </c>
    </row>
    <row r="9" spans="1:3" x14ac:dyDescent="0.3">
      <c r="A9" t="s">
        <v>452</v>
      </c>
      <c r="B9">
        <v>2</v>
      </c>
      <c r="C9" t="s">
        <v>549</v>
      </c>
    </row>
    <row r="10" spans="1:3" x14ac:dyDescent="0.3">
      <c r="A10" t="s">
        <v>453</v>
      </c>
      <c r="B10">
        <v>2</v>
      </c>
      <c r="C10" t="s">
        <v>549</v>
      </c>
    </row>
    <row r="11" spans="1:3" x14ac:dyDescent="0.3">
      <c r="A11" t="s">
        <v>454</v>
      </c>
      <c r="B11">
        <v>3</v>
      </c>
      <c r="C11" t="s">
        <v>549</v>
      </c>
    </row>
    <row r="12" spans="1:3" x14ac:dyDescent="0.3">
      <c r="A12" t="s">
        <v>520</v>
      </c>
      <c r="B12">
        <v>1</v>
      </c>
      <c r="C12" t="s">
        <v>548</v>
      </c>
    </row>
    <row r="13" spans="1:3" x14ac:dyDescent="0.3">
      <c r="A13" t="s">
        <v>521</v>
      </c>
      <c r="B13">
        <v>4</v>
      </c>
      <c r="C13" t="s">
        <v>548</v>
      </c>
    </row>
    <row r="14" spans="1:3" x14ac:dyDescent="0.3">
      <c r="A14" t="s">
        <v>455</v>
      </c>
      <c r="B14">
        <v>1</v>
      </c>
      <c r="C14" t="s">
        <v>549</v>
      </c>
    </row>
    <row r="15" spans="1:3" x14ac:dyDescent="0.3">
      <c r="A15" t="s">
        <v>456</v>
      </c>
      <c r="B15">
        <v>2</v>
      </c>
      <c r="C15" t="s">
        <v>549</v>
      </c>
    </row>
    <row r="16" spans="1:3" x14ac:dyDescent="0.3">
      <c r="A16" t="s">
        <v>457</v>
      </c>
      <c r="B16">
        <v>2</v>
      </c>
      <c r="C16" t="s">
        <v>549</v>
      </c>
    </row>
    <row r="17" spans="1:3" x14ac:dyDescent="0.3">
      <c r="A17" t="s">
        <v>103</v>
      </c>
      <c r="B17">
        <v>3</v>
      </c>
      <c r="C17" t="s">
        <v>549</v>
      </c>
    </row>
    <row r="18" spans="1:3" x14ac:dyDescent="0.3">
      <c r="A18" t="s">
        <v>458</v>
      </c>
      <c r="B18">
        <v>2</v>
      </c>
      <c r="C18" t="s">
        <v>549</v>
      </c>
    </row>
    <row r="19" spans="1:3" x14ac:dyDescent="0.3">
      <c r="A19" t="s">
        <v>459</v>
      </c>
      <c r="B19">
        <v>2</v>
      </c>
      <c r="C19" t="s">
        <v>549</v>
      </c>
    </row>
    <row r="20" spans="1:3" x14ac:dyDescent="0.3">
      <c r="A20" t="s">
        <v>218</v>
      </c>
      <c r="B20">
        <v>2</v>
      </c>
      <c r="C20" t="s">
        <v>549</v>
      </c>
    </row>
    <row r="21" spans="1:3" x14ac:dyDescent="0.3">
      <c r="A21" t="s">
        <v>460</v>
      </c>
      <c r="B21">
        <v>3</v>
      </c>
      <c r="C21" t="s">
        <v>549</v>
      </c>
    </row>
    <row r="22" spans="1:3" x14ac:dyDescent="0.3">
      <c r="A22" t="s">
        <v>461</v>
      </c>
      <c r="B22">
        <v>2</v>
      </c>
      <c r="C22" t="s">
        <v>549</v>
      </c>
    </row>
    <row r="23" spans="1:3" x14ac:dyDescent="0.3">
      <c r="A23" t="s">
        <v>462</v>
      </c>
      <c r="B23">
        <v>3</v>
      </c>
      <c r="C23" t="s">
        <v>549</v>
      </c>
    </row>
    <row r="24" spans="1:3" x14ac:dyDescent="0.3">
      <c r="A24" t="s">
        <v>463</v>
      </c>
      <c r="B24">
        <v>4</v>
      </c>
      <c r="C24" t="s">
        <v>549</v>
      </c>
    </row>
    <row r="25" spans="1:3" x14ac:dyDescent="0.3">
      <c r="A25" t="s">
        <v>464</v>
      </c>
      <c r="B25">
        <v>1</v>
      </c>
      <c r="C25" t="s">
        <v>549</v>
      </c>
    </row>
    <row r="26" spans="1:3" x14ac:dyDescent="0.3">
      <c r="A26" t="s">
        <v>522</v>
      </c>
      <c r="B26">
        <v>4</v>
      </c>
      <c r="C26" t="s">
        <v>548</v>
      </c>
    </row>
    <row r="27" spans="1:3" x14ac:dyDescent="0.3">
      <c r="A27" t="s">
        <v>465</v>
      </c>
      <c r="B27">
        <v>1</v>
      </c>
      <c r="C27" t="s">
        <v>549</v>
      </c>
    </row>
    <row r="28" spans="1:3" x14ac:dyDescent="0.3">
      <c r="A28" t="s">
        <v>466</v>
      </c>
      <c r="B28">
        <v>1</v>
      </c>
      <c r="C28" t="s">
        <v>549</v>
      </c>
    </row>
    <row r="29" spans="1:3" x14ac:dyDescent="0.3">
      <c r="A29" t="s">
        <v>523</v>
      </c>
      <c r="B29">
        <v>1</v>
      </c>
      <c r="C29" t="s">
        <v>548</v>
      </c>
    </row>
    <row r="30" spans="1:3" x14ac:dyDescent="0.3">
      <c r="A30" t="s">
        <v>467</v>
      </c>
      <c r="B30">
        <v>1</v>
      </c>
      <c r="C30" t="s">
        <v>549</v>
      </c>
    </row>
    <row r="31" spans="1:3" x14ac:dyDescent="0.3">
      <c r="A31" t="s">
        <v>524</v>
      </c>
      <c r="B31">
        <v>2</v>
      </c>
      <c r="C31" t="s">
        <v>548</v>
      </c>
    </row>
    <row r="32" spans="1:3" x14ac:dyDescent="0.3">
      <c r="A32" t="s">
        <v>468</v>
      </c>
      <c r="B32">
        <v>2</v>
      </c>
      <c r="C32" t="s">
        <v>549</v>
      </c>
    </row>
    <row r="33" spans="1:3" x14ac:dyDescent="0.3">
      <c r="A33" t="s">
        <v>469</v>
      </c>
      <c r="B33">
        <v>2</v>
      </c>
      <c r="C33" t="s">
        <v>549</v>
      </c>
    </row>
    <row r="34" spans="1:3" x14ac:dyDescent="0.3">
      <c r="A34" t="s">
        <v>133</v>
      </c>
      <c r="B34">
        <v>2</v>
      </c>
      <c r="C34" t="s">
        <v>548</v>
      </c>
    </row>
    <row r="35" spans="1:3" x14ac:dyDescent="0.3">
      <c r="A35" t="s">
        <v>525</v>
      </c>
      <c r="B35">
        <v>1</v>
      </c>
      <c r="C35" t="s">
        <v>548</v>
      </c>
    </row>
    <row r="36" spans="1:3" x14ac:dyDescent="0.3">
      <c r="A36" t="s">
        <v>526</v>
      </c>
      <c r="B36">
        <v>4</v>
      </c>
      <c r="C36" t="s">
        <v>548</v>
      </c>
    </row>
    <row r="37" spans="1:3" x14ac:dyDescent="0.3">
      <c r="A37" t="s">
        <v>470</v>
      </c>
      <c r="B37">
        <v>4</v>
      </c>
      <c r="C37" t="s">
        <v>549</v>
      </c>
    </row>
    <row r="38" spans="1:3" x14ac:dyDescent="0.3">
      <c r="A38" t="s">
        <v>471</v>
      </c>
      <c r="B38">
        <v>1</v>
      </c>
      <c r="C38" t="s">
        <v>549</v>
      </c>
    </row>
    <row r="39" spans="1:3" x14ac:dyDescent="0.3">
      <c r="A39" t="s">
        <v>99</v>
      </c>
      <c r="B39">
        <v>4</v>
      </c>
      <c r="C39" t="s">
        <v>549</v>
      </c>
    </row>
    <row r="40" spans="1:3" x14ac:dyDescent="0.3">
      <c r="A40" t="s">
        <v>97</v>
      </c>
      <c r="B40">
        <v>4</v>
      </c>
      <c r="C40" t="s">
        <v>549</v>
      </c>
    </row>
    <row r="41" spans="1:3" x14ac:dyDescent="0.3">
      <c r="A41" t="s">
        <v>472</v>
      </c>
      <c r="B41">
        <v>1</v>
      </c>
      <c r="C41" t="s">
        <v>549</v>
      </c>
    </row>
    <row r="42" spans="1:3" x14ac:dyDescent="0.3">
      <c r="A42" t="s">
        <v>473</v>
      </c>
      <c r="B42">
        <v>2</v>
      </c>
      <c r="C42" t="s">
        <v>549</v>
      </c>
    </row>
    <row r="43" spans="1:3" x14ac:dyDescent="0.3">
      <c r="A43" t="s">
        <v>70</v>
      </c>
      <c r="B43">
        <v>4</v>
      </c>
      <c r="C43" t="s">
        <v>549</v>
      </c>
    </row>
    <row r="44" spans="1:3" x14ac:dyDescent="0.3">
      <c r="A44" t="s">
        <v>474</v>
      </c>
      <c r="B44">
        <v>3</v>
      </c>
      <c r="C44" t="s">
        <v>549</v>
      </c>
    </row>
    <row r="45" spans="1:3" x14ac:dyDescent="0.3">
      <c r="A45" t="s">
        <v>393</v>
      </c>
      <c r="B45">
        <v>2</v>
      </c>
      <c r="C45" t="s">
        <v>548</v>
      </c>
    </row>
    <row r="46" spans="1:3" x14ac:dyDescent="0.3">
      <c r="A46" t="s">
        <v>475</v>
      </c>
      <c r="B46">
        <v>1</v>
      </c>
      <c r="C46" t="s">
        <v>549</v>
      </c>
    </row>
    <row r="47" spans="1:3" x14ac:dyDescent="0.3">
      <c r="A47" t="s">
        <v>527</v>
      </c>
      <c r="B47">
        <v>1</v>
      </c>
      <c r="C47" t="s">
        <v>548</v>
      </c>
    </row>
    <row r="48" spans="1:3" x14ac:dyDescent="0.3">
      <c r="A48" t="s">
        <v>476</v>
      </c>
      <c r="B48">
        <v>1</v>
      </c>
      <c r="C48" t="s">
        <v>549</v>
      </c>
    </row>
    <row r="49" spans="1:3" x14ac:dyDescent="0.3">
      <c r="A49" t="s">
        <v>354</v>
      </c>
      <c r="B49">
        <v>4</v>
      </c>
      <c r="C49" t="s">
        <v>549</v>
      </c>
    </row>
    <row r="50" spans="1:3" x14ac:dyDescent="0.3">
      <c r="A50" t="s">
        <v>477</v>
      </c>
      <c r="B50">
        <v>3</v>
      </c>
      <c r="C50" t="s">
        <v>549</v>
      </c>
    </row>
    <row r="51" spans="1:3" x14ac:dyDescent="0.3">
      <c r="A51" t="s">
        <v>478</v>
      </c>
      <c r="B51">
        <v>4</v>
      </c>
      <c r="C51" t="s">
        <v>549</v>
      </c>
    </row>
    <row r="52" spans="1:3" x14ac:dyDescent="0.3">
      <c r="A52" t="s">
        <v>479</v>
      </c>
      <c r="B52">
        <v>4</v>
      </c>
      <c r="C52" t="s">
        <v>549</v>
      </c>
    </row>
    <row r="53" spans="1:3" x14ac:dyDescent="0.3">
      <c r="A53" t="s">
        <v>480</v>
      </c>
      <c r="B53">
        <v>4</v>
      </c>
      <c r="C53" t="s">
        <v>549</v>
      </c>
    </row>
    <row r="54" spans="1:3" x14ac:dyDescent="0.3">
      <c r="A54" t="s">
        <v>481</v>
      </c>
      <c r="B54">
        <v>1</v>
      </c>
      <c r="C54" t="s">
        <v>549</v>
      </c>
    </row>
    <row r="55" spans="1:3" x14ac:dyDescent="0.3">
      <c r="A55" t="s">
        <v>528</v>
      </c>
      <c r="B55">
        <v>3</v>
      </c>
      <c r="C55" t="s">
        <v>548</v>
      </c>
    </row>
    <row r="56" spans="1:3" x14ac:dyDescent="0.3">
      <c r="A56" t="s">
        <v>482</v>
      </c>
      <c r="B56">
        <v>4</v>
      </c>
      <c r="C56" t="s">
        <v>549</v>
      </c>
    </row>
    <row r="57" spans="1:3" x14ac:dyDescent="0.3">
      <c r="A57" t="s">
        <v>112</v>
      </c>
      <c r="B57">
        <v>4</v>
      </c>
      <c r="C57" t="s">
        <v>549</v>
      </c>
    </row>
    <row r="58" spans="1:3" x14ac:dyDescent="0.3">
      <c r="A58" t="s">
        <v>483</v>
      </c>
      <c r="B58">
        <v>1</v>
      </c>
      <c r="C58" t="s">
        <v>549</v>
      </c>
    </row>
    <row r="59" spans="1:3" x14ac:dyDescent="0.3">
      <c r="A59" t="s">
        <v>484</v>
      </c>
      <c r="B59">
        <v>2</v>
      </c>
      <c r="C59" t="s">
        <v>549</v>
      </c>
    </row>
    <row r="60" spans="1:3" x14ac:dyDescent="0.3">
      <c r="A60" t="s">
        <v>485</v>
      </c>
      <c r="B60">
        <v>4</v>
      </c>
      <c r="C60" t="s">
        <v>549</v>
      </c>
    </row>
    <row r="61" spans="1:3" x14ac:dyDescent="0.3">
      <c r="A61" t="s">
        <v>529</v>
      </c>
      <c r="B61">
        <v>4</v>
      </c>
      <c r="C61" t="s">
        <v>548</v>
      </c>
    </row>
    <row r="62" spans="1:3" x14ac:dyDescent="0.3">
      <c r="A62" t="s">
        <v>486</v>
      </c>
      <c r="B62">
        <v>1</v>
      </c>
      <c r="C62" t="s">
        <v>549</v>
      </c>
    </row>
    <row r="63" spans="1:3" x14ac:dyDescent="0.3">
      <c r="A63" t="s">
        <v>530</v>
      </c>
      <c r="B63">
        <v>1</v>
      </c>
      <c r="C63" t="s">
        <v>548</v>
      </c>
    </row>
    <row r="64" spans="1:3" x14ac:dyDescent="0.3">
      <c r="A64" t="s">
        <v>487</v>
      </c>
      <c r="B64">
        <v>2</v>
      </c>
      <c r="C64" t="s">
        <v>549</v>
      </c>
    </row>
    <row r="65" spans="1:3" x14ac:dyDescent="0.3">
      <c r="A65" t="s">
        <v>488</v>
      </c>
      <c r="B65">
        <v>2</v>
      </c>
      <c r="C65" t="s">
        <v>549</v>
      </c>
    </row>
    <row r="66" spans="1:3" x14ac:dyDescent="0.3">
      <c r="A66" t="s">
        <v>489</v>
      </c>
      <c r="B66">
        <v>1</v>
      </c>
      <c r="C66" t="s">
        <v>549</v>
      </c>
    </row>
    <row r="67" spans="1:3" x14ac:dyDescent="0.3">
      <c r="A67" t="s">
        <v>490</v>
      </c>
      <c r="B67">
        <v>1</v>
      </c>
      <c r="C67" t="s">
        <v>549</v>
      </c>
    </row>
    <row r="68" spans="1:3" x14ac:dyDescent="0.3">
      <c r="A68" t="s">
        <v>491</v>
      </c>
      <c r="B68">
        <v>3</v>
      </c>
      <c r="C68" t="s">
        <v>549</v>
      </c>
    </row>
    <row r="69" spans="1:3" x14ac:dyDescent="0.3">
      <c r="A69" t="s">
        <v>492</v>
      </c>
      <c r="B69">
        <v>4</v>
      </c>
      <c r="C69" t="s">
        <v>549</v>
      </c>
    </row>
    <row r="70" spans="1:3" x14ac:dyDescent="0.3">
      <c r="A70" t="s">
        <v>493</v>
      </c>
      <c r="B70">
        <v>4</v>
      </c>
      <c r="C70" t="s">
        <v>549</v>
      </c>
    </row>
    <row r="71" spans="1:3" x14ac:dyDescent="0.3">
      <c r="A71" t="s">
        <v>531</v>
      </c>
      <c r="B71">
        <v>4</v>
      </c>
      <c r="C71" t="s">
        <v>548</v>
      </c>
    </row>
    <row r="72" spans="1:3" x14ac:dyDescent="0.3">
      <c r="A72" t="s">
        <v>532</v>
      </c>
      <c r="B72">
        <v>1</v>
      </c>
      <c r="C72" t="s">
        <v>548</v>
      </c>
    </row>
    <row r="73" spans="1:3" x14ac:dyDescent="0.3">
      <c r="A73" t="s">
        <v>145</v>
      </c>
      <c r="B73">
        <v>1</v>
      </c>
      <c r="C73" t="s">
        <v>548</v>
      </c>
    </row>
    <row r="74" spans="1:3" x14ac:dyDescent="0.3">
      <c r="A74" t="s">
        <v>533</v>
      </c>
      <c r="B74">
        <v>4</v>
      </c>
      <c r="C74" t="s">
        <v>548</v>
      </c>
    </row>
    <row r="75" spans="1:3" x14ac:dyDescent="0.3">
      <c r="A75" t="s">
        <v>494</v>
      </c>
      <c r="B75">
        <v>4</v>
      </c>
      <c r="C75" t="s">
        <v>549</v>
      </c>
    </row>
    <row r="76" spans="1:3" x14ac:dyDescent="0.3">
      <c r="A76" t="s">
        <v>495</v>
      </c>
      <c r="B76">
        <v>3</v>
      </c>
      <c r="C76" t="s">
        <v>549</v>
      </c>
    </row>
    <row r="77" spans="1:3" x14ac:dyDescent="0.3">
      <c r="A77" t="s">
        <v>496</v>
      </c>
      <c r="B77">
        <v>2</v>
      </c>
      <c r="C77" t="s">
        <v>549</v>
      </c>
    </row>
    <row r="78" spans="1:3" x14ac:dyDescent="0.3">
      <c r="A78" t="s">
        <v>497</v>
      </c>
      <c r="B78">
        <v>1</v>
      </c>
      <c r="C78" t="s">
        <v>549</v>
      </c>
    </row>
    <row r="79" spans="1:3" x14ac:dyDescent="0.3">
      <c r="A79" t="s">
        <v>277</v>
      </c>
      <c r="B79">
        <v>3</v>
      </c>
      <c r="C79" t="s">
        <v>549</v>
      </c>
    </row>
    <row r="80" spans="1:3" x14ac:dyDescent="0.3">
      <c r="A80" t="s">
        <v>264</v>
      </c>
      <c r="B80">
        <v>3</v>
      </c>
      <c r="C80" t="s">
        <v>549</v>
      </c>
    </row>
    <row r="81" spans="1:3" x14ac:dyDescent="0.3">
      <c r="A81" t="s">
        <v>498</v>
      </c>
      <c r="B81">
        <v>4</v>
      </c>
      <c r="C81" t="s">
        <v>549</v>
      </c>
    </row>
    <row r="82" spans="1:3" x14ac:dyDescent="0.3">
      <c r="A82" t="s">
        <v>61</v>
      </c>
      <c r="B82">
        <v>4</v>
      </c>
      <c r="C82" t="s">
        <v>549</v>
      </c>
    </row>
    <row r="83" spans="1:3" x14ac:dyDescent="0.3">
      <c r="A83" t="s">
        <v>499</v>
      </c>
      <c r="B83">
        <v>3</v>
      </c>
      <c r="C83" t="s">
        <v>549</v>
      </c>
    </row>
    <row r="84" spans="1:3" x14ac:dyDescent="0.3">
      <c r="A84" t="s">
        <v>534</v>
      </c>
      <c r="B84">
        <v>1</v>
      </c>
      <c r="C84" t="s">
        <v>548</v>
      </c>
    </row>
    <row r="85" spans="1:3" x14ac:dyDescent="0.3">
      <c r="A85" t="s">
        <v>123</v>
      </c>
      <c r="B85">
        <v>3</v>
      </c>
      <c r="C85" t="s">
        <v>549</v>
      </c>
    </row>
    <row r="86" spans="1:3" x14ac:dyDescent="0.3">
      <c r="A86" t="s">
        <v>124</v>
      </c>
      <c r="B86">
        <v>3</v>
      </c>
      <c r="C86" t="s">
        <v>549</v>
      </c>
    </row>
    <row r="87" spans="1:3" x14ac:dyDescent="0.3">
      <c r="A87" t="s">
        <v>259</v>
      </c>
      <c r="B87">
        <v>3</v>
      </c>
      <c r="C87" t="s">
        <v>549</v>
      </c>
    </row>
    <row r="88" spans="1:3" x14ac:dyDescent="0.3">
      <c r="A88" t="s">
        <v>535</v>
      </c>
      <c r="B88">
        <v>4</v>
      </c>
      <c r="C88" t="s">
        <v>548</v>
      </c>
    </row>
    <row r="89" spans="1:3" x14ac:dyDescent="0.3">
      <c r="A89" t="s">
        <v>536</v>
      </c>
      <c r="B89">
        <v>1</v>
      </c>
      <c r="C89" t="s">
        <v>548</v>
      </c>
    </row>
    <row r="90" spans="1:3" x14ac:dyDescent="0.3">
      <c r="A90" t="s">
        <v>500</v>
      </c>
      <c r="B90">
        <v>3</v>
      </c>
      <c r="C90" t="s">
        <v>549</v>
      </c>
    </row>
    <row r="91" spans="1:3" x14ac:dyDescent="0.3">
      <c r="A91" t="s">
        <v>537</v>
      </c>
      <c r="B91">
        <v>4</v>
      </c>
      <c r="C91" t="s">
        <v>548</v>
      </c>
    </row>
    <row r="92" spans="1:3" x14ac:dyDescent="0.3">
      <c r="A92" t="s">
        <v>95</v>
      </c>
      <c r="B92">
        <v>3</v>
      </c>
      <c r="C92" t="s">
        <v>549</v>
      </c>
    </row>
    <row r="93" spans="1:3" x14ac:dyDescent="0.3">
      <c r="A93" t="s">
        <v>501</v>
      </c>
      <c r="B93">
        <v>1</v>
      </c>
      <c r="C93" t="s">
        <v>549</v>
      </c>
    </row>
    <row r="94" spans="1:3" x14ac:dyDescent="0.3">
      <c r="A94" t="s">
        <v>142</v>
      </c>
      <c r="B94">
        <v>4</v>
      </c>
      <c r="C94" t="s">
        <v>548</v>
      </c>
    </row>
    <row r="95" spans="1:3" x14ac:dyDescent="0.3">
      <c r="A95" t="s">
        <v>502</v>
      </c>
      <c r="B95">
        <v>4</v>
      </c>
      <c r="C95" t="s">
        <v>549</v>
      </c>
    </row>
    <row r="96" spans="1:3" x14ac:dyDescent="0.3">
      <c r="A96" t="s">
        <v>503</v>
      </c>
      <c r="B96">
        <v>1</v>
      </c>
      <c r="C96" t="s">
        <v>549</v>
      </c>
    </row>
    <row r="97" spans="1:3" x14ac:dyDescent="0.3">
      <c r="A97" t="s">
        <v>504</v>
      </c>
      <c r="B97">
        <v>4</v>
      </c>
      <c r="C97" t="s">
        <v>549</v>
      </c>
    </row>
    <row r="98" spans="1:3" x14ac:dyDescent="0.3">
      <c r="A98" t="s">
        <v>538</v>
      </c>
      <c r="B98">
        <v>4</v>
      </c>
      <c r="C98" t="s">
        <v>548</v>
      </c>
    </row>
    <row r="99" spans="1:3" x14ac:dyDescent="0.3">
      <c r="A99" t="s">
        <v>539</v>
      </c>
      <c r="B99">
        <v>4</v>
      </c>
      <c r="C99" t="s">
        <v>548</v>
      </c>
    </row>
    <row r="100" spans="1:3" x14ac:dyDescent="0.3">
      <c r="A100" t="s">
        <v>540</v>
      </c>
      <c r="B100">
        <v>1</v>
      </c>
      <c r="C100" t="s">
        <v>548</v>
      </c>
    </row>
    <row r="101" spans="1:3" x14ac:dyDescent="0.3">
      <c r="A101" t="s">
        <v>541</v>
      </c>
      <c r="B101">
        <v>3</v>
      </c>
      <c r="C101" t="s">
        <v>548</v>
      </c>
    </row>
    <row r="102" spans="1:3" x14ac:dyDescent="0.3">
      <c r="A102" t="s">
        <v>505</v>
      </c>
      <c r="B102">
        <v>2</v>
      </c>
      <c r="C102" t="s">
        <v>549</v>
      </c>
    </row>
    <row r="103" spans="1:3" x14ac:dyDescent="0.3">
      <c r="A103" t="s">
        <v>81</v>
      </c>
      <c r="B103">
        <v>4</v>
      </c>
      <c r="C103" t="s">
        <v>549</v>
      </c>
    </row>
    <row r="104" spans="1:3" x14ac:dyDescent="0.3">
      <c r="A104" t="s">
        <v>506</v>
      </c>
      <c r="B104">
        <v>2</v>
      </c>
      <c r="C104" t="s">
        <v>549</v>
      </c>
    </row>
    <row r="105" spans="1:3" x14ac:dyDescent="0.3">
      <c r="A105" t="s">
        <v>507</v>
      </c>
      <c r="B105">
        <v>1</v>
      </c>
      <c r="C105" t="s">
        <v>549</v>
      </c>
    </row>
    <row r="106" spans="1:3" x14ac:dyDescent="0.3">
      <c r="A106" t="s">
        <v>542</v>
      </c>
      <c r="B106">
        <v>3</v>
      </c>
      <c r="C106" t="s">
        <v>548</v>
      </c>
    </row>
    <row r="107" spans="1:3" x14ac:dyDescent="0.3">
      <c r="A107" t="s">
        <v>543</v>
      </c>
      <c r="B107">
        <v>4</v>
      </c>
      <c r="C107" t="s">
        <v>548</v>
      </c>
    </row>
    <row r="108" spans="1:3" x14ac:dyDescent="0.3">
      <c r="A108" t="s">
        <v>74</v>
      </c>
      <c r="B108">
        <v>4</v>
      </c>
      <c r="C108" t="s">
        <v>549</v>
      </c>
    </row>
    <row r="109" spans="1:3" x14ac:dyDescent="0.3">
      <c r="A109" t="s">
        <v>508</v>
      </c>
      <c r="B109">
        <v>4</v>
      </c>
      <c r="C109" t="s">
        <v>549</v>
      </c>
    </row>
    <row r="110" spans="1:3" x14ac:dyDescent="0.3">
      <c r="A110" t="s">
        <v>509</v>
      </c>
      <c r="B110">
        <v>4</v>
      </c>
      <c r="C110" t="s">
        <v>549</v>
      </c>
    </row>
    <row r="111" spans="1:3" x14ac:dyDescent="0.3">
      <c r="A111" t="s">
        <v>544</v>
      </c>
      <c r="B111">
        <v>1</v>
      </c>
      <c r="C111" t="s">
        <v>548</v>
      </c>
    </row>
    <row r="112" spans="1:3" x14ac:dyDescent="0.3">
      <c r="A112" t="s">
        <v>545</v>
      </c>
      <c r="B112">
        <v>3</v>
      </c>
      <c r="C112" t="s">
        <v>548</v>
      </c>
    </row>
    <row r="113" spans="1:3" x14ac:dyDescent="0.3">
      <c r="A113" t="s">
        <v>56</v>
      </c>
      <c r="B113">
        <v>4</v>
      </c>
      <c r="C113" t="s">
        <v>549</v>
      </c>
    </row>
    <row r="114" spans="1:3" x14ac:dyDescent="0.3">
      <c r="A114" t="s">
        <v>67</v>
      </c>
      <c r="B114">
        <v>4</v>
      </c>
      <c r="C114" t="s">
        <v>549</v>
      </c>
    </row>
    <row r="115" spans="1:3" x14ac:dyDescent="0.3">
      <c r="A115" t="s">
        <v>102</v>
      </c>
      <c r="B115">
        <v>4</v>
      </c>
      <c r="C115" t="s">
        <v>549</v>
      </c>
    </row>
    <row r="116" spans="1:3" x14ac:dyDescent="0.3">
      <c r="A116" t="s">
        <v>510</v>
      </c>
      <c r="B116">
        <v>4</v>
      </c>
      <c r="C116" t="s">
        <v>549</v>
      </c>
    </row>
    <row r="117" spans="1:3" x14ac:dyDescent="0.3">
      <c r="A117" t="s">
        <v>511</v>
      </c>
      <c r="B117">
        <v>1</v>
      </c>
      <c r="C117" t="s">
        <v>549</v>
      </c>
    </row>
    <row r="118" spans="1:3" x14ac:dyDescent="0.3">
      <c r="A118" t="s">
        <v>512</v>
      </c>
      <c r="B118">
        <v>2</v>
      </c>
      <c r="C118" t="s">
        <v>549</v>
      </c>
    </row>
    <row r="119" spans="1:3" x14ac:dyDescent="0.3">
      <c r="A119" t="s">
        <v>513</v>
      </c>
      <c r="B119">
        <v>1</v>
      </c>
      <c r="C119" t="s">
        <v>549</v>
      </c>
    </row>
    <row r="120" spans="1:3" x14ac:dyDescent="0.3">
      <c r="A120" t="s">
        <v>514</v>
      </c>
      <c r="B120">
        <v>3</v>
      </c>
      <c r="C120" t="s">
        <v>549</v>
      </c>
    </row>
    <row r="121" spans="1:3" x14ac:dyDescent="0.3">
      <c r="A121" t="s">
        <v>345</v>
      </c>
      <c r="B121">
        <v>2</v>
      </c>
      <c r="C121" t="s">
        <v>549</v>
      </c>
    </row>
    <row r="122" spans="1:3" x14ac:dyDescent="0.3">
      <c r="A122" t="s">
        <v>138</v>
      </c>
      <c r="B122">
        <v>3</v>
      </c>
      <c r="C122" t="s">
        <v>548</v>
      </c>
    </row>
    <row r="123" spans="1:3" x14ac:dyDescent="0.3">
      <c r="A123" t="s">
        <v>403</v>
      </c>
      <c r="B123">
        <v>3</v>
      </c>
      <c r="C123" t="s">
        <v>548</v>
      </c>
    </row>
    <row r="124" spans="1:3" x14ac:dyDescent="0.3">
      <c r="A124" t="s">
        <v>515</v>
      </c>
      <c r="B124">
        <v>2</v>
      </c>
      <c r="C124" t="s">
        <v>549</v>
      </c>
    </row>
    <row r="125" spans="1:3" x14ac:dyDescent="0.3">
      <c r="A125" t="s">
        <v>546</v>
      </c>
      <c r="B125">
        <v>3</v>
      </c>
      <c r="C125" t="s">
        <v>548</v>
      </c>
    </row>
    <row r="126" spans="1:3" x14ac:dyDescent="0.3">
      <c r="A126" t="s">
        <v>516</v>
      </c>
      <c r="B126">
        <v>3</v>
      </c>
      <c r="C126" t="s">
        <v>549</v>
      </c>
    </row>
    <row r="127" spans="1:3" x14ac:dyDescent="0.3">
      <c r="A127" t="s">
        <v>517</v>
      </c>
      <c r="B127">
        <v>4</v>
      </c>
      <c r="C127" t="s">
        <v>549</v>
      </c>
    </row>
    <row r="128" spans="1:3" x14ac:dyDescent="0.3">
      <c r="A128" t="s">
        <v>518</v>
      </c>
      <c r="B128">
        <v>3</v>
      </c>
      <c r="C128" t="s">
        <v>549</v>
      </c>
    </row>
    <row r="129" spans="1:3" x14ac:dyDescent="0.3">
      <c r="A129" t="s">
        <v>547</v>
      </c>
      <c r="B129">
        <v>1</v>
      </c>
      <c r="C129" t="s">
        <v>548</v>
      </c>
    </row>
  </sheetData>
  <sortState xmlns:xlrd2="http://schemas.microsoft.com/office/spreadsheetml/2017/richdata2" ref="A2:C132">
    <sortCondition ref="A2:A132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5D2E6-ABFD-4622-8BF7-B7CA54BFAA3F}">
  <dimension ref="A1:CF77"/>
  <sheetViews>
    <sheetView zoomScale="70" zoomScaleNormal="70" workbookViewId="0">
      <selection activeCell="F17" sqref="F17"/>
    </sheetView>
  </sheetViews>
  <sheetFormatPr defaultRowHeight="14.4" x14ac:dyDescent="0.3"/>
  <cols>
    <col min="1" max="1" width="34.21875" customWidth="1"/>
  </cols>
  <sheetData>
    <row r="1" spans="1:84" s="25" customFormat="1" ht="57.6" x14ac:dyDescent="0.3">
      <c r="A1" s="22" t="s">
        <v>184</v>
      </c>
      <c r="B1" s="23" t="s">
        <v>52</v>
      </c>
      <c r="C1" s="23" t="s">
        <v>91</v>
      </c>
      <c r="D1" s="23" t="s">
        <v>87</v>
      </c>
      <c r="E1" s="23" t="s">
        <v>56</v>
      </c>
      <c r="F1" s="24" t="s">
        <v>109</v>
      </c>
      <c r="G1" s="25" t="s">
        <v>90</v>
      </c>
      <c r="H1" s="25" t="s">
        <v>117</v>
      </c>
      <c r="I1" s="25" t="s">
        <v>47</v>
      </c>
      <c r="J1" s="25" t="s">
        <v>112</v>
      </c>
      <c r="K1" s="24" t="s">
        <v>102</v>
      </c>
      <c r="L1" s="24" t="s">
        <v>55</v>
      </c>
      <c r="M1" s="25" t="s">
        <v>72</v>
      </c>
      <c r="N1" s="25" t="s">
        <v>77</v>
      </c>
      <c r="O1" s="25" t="s">
        <v>120</v>
      </c>
      <c r="P1" s="24" t="s">
        <v>62</v>
      </c>
      <c r="Q1" s="25" t="s">
        <v>67</v>
      </c>
      <c r="R1" s="25" t="s">
        <v>71</v>
      </c>
      <c r="S1" s="25" t="s">
        <v>76</v>
      </c>
      <c r="T1" s="25" t="s">
        <v>86</v>
      </c>
      <c r="U1" s="25" t="s">
        <v>96</v>
      </c>
      <c r="V1" s="25" t="s">
        <v>103</v>
      </c>
      <c r="W1" s="25" t="s">
        <v>113</v>
      </c>
      <c r="X1" s="25" t="s">
        <v>119</v>
      </c>
      <c r="Y1" s="25" t="s">
        <v>124</v>
      </c>
      <c r="Z1" s="25" t="s">
        <v>125</v>
      </c>
      <c r="AA1" s="25" t="s">
        <v>53</v>
      </c>
      <c r="AB1" s="25" t="s">
        <v>89</v>
      </c>
      <c r="AC1" s="25" t="s">
        <v>121</v>
      </c>
      <c r="AD1" s="25" t="s">
        <v>57</v>
      </c>
      <c r="AE1" s="25" t="s">
        <v>84</v>
      </c>
      <c r="AF1" s="25" t="s">
        <v>118</v>
      </c>
      <c r="AG1" s="25" t="s">
        <v>54</v>
      </c>
      <c r="AH1" s="25" t="s">
        <v>65</v>
      </c>
      <c r="AI1" s="25" t="s">
        <v>66</v>
      </c>
      <c r="AJ1" s="25" t="s">
        <v>70</v>
      </c>
      <c r="AK1" s="25" t="s">
        <v>97</v>
      </c>
      <c r="AL1" s="25" t="s">
        <v>98</v>
      </c>
      <c r="AM1" s="25" t="s">
        <v>105</v>
      </c>
      <c r="AN1" s="25" t="s">
        <v>111</v>
      </c>
      <c r="AO1" s="25" t="s">
        <v>60</v>
      </c>
      <c r="AP1" s="25" t="s">
        <v>85</v>
      </c>
      <c r="AQ1" s="25" t="s">
        <v>68</v>
      </c>
      <c r="AR1" s="25" t="s">
        <v>83</v>
      </c>
      <c r="AS1" s="25" t="s">
        <v>88</v>
      </c>
      <c r="AT1" s="25" t="s">
        <v>94</v>
      </c>
      <c r="AU1" s="25" t="s">
        <v>61</v>
      </c>
      <c r="AV1" s="25" t="s">
        <v>74</v>
      </c>
      <c r="AW1" s="25" t="s">
        <v>59</v>
      </c>
      <c r="AX1" s="25" t="s">
        <v>100</v>
      </c>
      <c r="AY1" s="25" t="s">
        <v>81</v>
      </c>
      <c r="AZ1" s="25" t="s">
        <v>73</v>
      </c>
      <c r="BA1" s="25" t="s">
        <v>82</v>
      </c>
      <c r="BB1" s="25" t="s">
        <v>92</v>
      </c>
      <c r="BC1" s="25" t="s">
        <v>107</v>
      </c>
      <c r="BD1" s="25" t="s">
        <v>46</v>
      </c>
      <c r="BE1" s="25" t="s">
        <v>79</v>
      </c>
      <c r="BF1" s="25" t="s">
        <v>99</v>
      </c>
      <c r="BG1" s="25" t="s">
        <v>104</v>
      </c>
      <c r="BH1" s="25" t="s">
        <v>108</v>
      </c>
      <c r="BI1" s="25" t="s">
        <v>126</v>
      </c>
      <c r="BJ1" s="25" t="s">
        <v>101</v>
      </c>
      <c r="BK1" s="25" t="s">
        <v>63</v>
      </c>
      <c r="BL1" s="25" t="s">
        <v>75</v>
      </c>
      <c r="BM1" s="25" t="s">
        <v>110</v>
      </c>
      <c r="BN1" s="25" t="s">
        <v>122</v>
      </c>
      <c r="BO1" s="25" t="s">
        <v>95</v>
      </c>
      <c r="BP1" s="25" t="s">
        <v>106</v>
      </c>
      <c r="BQ1" s="25" t="s">
        <v>58</v>
      </c>
      <c r="BR1" s="25" t="s">
        <v>48</v>
      </c>
      <c r="BS1" s="25" t="s">
        <v>49</v>
      </c>
      <c r="BT1" s="25" t="s">
        <v>50</v>
      </c>
      <c r="BU1" s="25" t="s">
        <v>114</v>
      </c>
      <c r="BV1" s="25" t="s">
        <v>80</v>
      </c>
      <c r="BW1" s="25" t="s">
        <v>116</v>
      </c>
      <c r="BX1" s="25" t="s">
        <v>51</v>
      </c>
      <c r="BY1" s="25" t="s">
        <v>69</v>
      </c>
      <c r="BZ1" s="25" t="s">
        <v>93</v>
      </c>
      <c r="CA1" s="25" t="s">
        <v>115</v>
      </c>
      <c r="CB1" s="25" t="s">
        <v>123</v>
      </c>
      <c r="CC1" s="25" t="s">
        <v>64</v>
      </c>
      <c r="CD1" s="25" t="s">
        <v>78</v>
      </c>
      <c r="CE1" s="25" t="s">
        <v>45</v>
      </c>
      <c r="CF1" s="25" t="s">
        <v>127</v>
      </c>
    </row>
    <row r="2" spans="1:84" s="22" customFormat="1" x14ac:dyDescent="0.3">
      <c r="A2" s="26" t="s">
        <v>553</v>
      </c>
      <c r="B2" s="26">
        <f>COUNT(B3:B77)</f>
        <v>71</v>
      </c>
      <c r="C2" s="26">
        <f t="shared" ref="C2:BN2" si="0">COUNT(C3:C77)</f>
        <v>2</v>
      </c>
      <c r="D2" s="26">
        <f t="shared" si="0"/>
        <v>69</v>
      </c>
      <c r="E2" s="26">
        <f t="shared" si="0"/>
        <v>71</v>
      </c>
      <c r="F2" s="26">
        <f t="shared" si="0"/>
        <v>68</v>
      </c>
      <c r="G2" s="26">
        <f t="shared" si="0"/>
        <v>73</v>
      </c>
      <c r="H2" s="26">
        <f t="shared" si="0"/>
        <v>72</v>
      </c>
      <c r="I2" s="26">
        <f t="shared" si="0"/>
        <v>65</v>
      </c>
      <c r="J2" s="26">
        <f t="shared" si="0"/>
        <v>73</v>
      </c>
      <c r="K2" s="26">
        <f t="shared" si="0"/>
        <v>70</v>
      </c>
      <c r="L2" s="26">
        <f t="shared" si="0"/>
        <v>1</v>
      </c>
      <c r="M2" s="26">
        <f t="shared" si="0"/>
        <v>64</v>
      </c>
      <c r="N2" s="26">
        <f t="shared" si="0"/>
        <v>65</v>
      </c>
      <c r="O2" s="26">
        <f t="shared" si="0"/>
        <v>27</v>
      </c>
      <c r="P2" s="26">
        <f t="shared" si="0"/>
        <v>67</v>
      </c>
      <c r="Q2" s="26">
        <f t="shared" si="0"/>
        <v>73</v>
      </c>
      <c r="R2" s="26">
        <f t="shared" si="0"/>
        <v>71</v>
      </c>
      <c r="S2" s="26">
        <f t="shared" si="0"/>
        <v>74</v>
      </c>
      <c r="T2" s="26">
        <f t="shared" si="0"/>
        <v>74</v>
      </c>
      <c r="U2" s="26">
        <f t="shared" si="0"/>
        <v>73</v>
      </c>
      <c r="V2" s="26">
        <f t="shared" si="0"/>
        <v>68</v>
      </c>
      <c r="W2" s="26">
        <f t="shared" si="0"/>
        <v>73</v>
      </c>
      <c r="X2" s="26">
        <f t="shared" si="0"/>
        <v>72</v>
      </c>
      <c r="Y2" s="26">
        <f t="shared" si="0"/>
        <v>72</v>
      </c>
      <c r="Z2" s="26">
        <f t="shared" si="0"/>
        <v>74</v>
      </c>
      <c r="AA2" s="26">
        <f t="shared" si="0"/>
        <v>71</v>
      </c>
      <c r="AB2" s="26">
        <f t="shared" si="0"/>
        <v>63</v>
      </c>
      <c r="AC2" s="26">
        <f t="shared" si="0"/>
        <v>68</v>
      </c>
      <c r="AD2" s="26">
        <f t="shared" si="0"/>
        <v>65</v>
      </c>
      <c r="AE2" s="26">
        <f t="shared" si="0"/>
        <v>1</v>
      </c>
      <c r="AF2" s="26">
        <f t="shared" si="0"/>
        <v>1</v>
      </c>
      <c r="AG2" s="26">
        <f t="shared" si="0"/>
        <v>6</v>
      </c>
      <c r="AH2" s="26">
        <f t="shared" si="0"/>
        <v>75</v>
      </c>
      <c r="AI2" s="26">
        <f t="shared" si="0"/>
        <v>75</v>
      </c>
      <c r="AJ2" s="26">
        <f t="shared" si="0"/>
        <v>71</v>
      </c>
      <c r="AK2" s="26">
        <f t="shared" si="0"/>
        <v>73</v>
      </c>
      <c r="AL2" s="26">
        <f t="shared" si="0"/>
        <v>74</v>
      </c>
      <c r="AM2" s="26">
        <f t="shared" si="0"/>
        <v>2</v>
      </c>
      <c r="AN2" s="26">
        <f t="shared" si="0"/>
        <v>69</v>
      </c>
      <c r="AO2" s="26">
        <f t="shared" si="0"/>
        <v>72</v>
      </c>
      <c r="AP2" s="26">
        <f t="shared" si="0"/>
        <v>70</v>
      </c>
      <c r="AQ2" s="26">
        <f t="shared" si="0"/>
        <v>74</v>
      </c>
      <c r="AR2" s="26">
        <f t="shared" si="0"/>
        <v>70</v>
      </c>
      <c r="AS2" s="26">
        <f t="shared" si="0"/>
        <v>74</v>
      </c>
      <c r="AT2" s="26">
        <f t="shared" si="0"/>
        <v>72</v>
      </c>
      <c r="AU2" s="26">
        <f t="shared" si="0"/>
        <v>73</v>
      </c>
      <c r="AV2" s="26">
        <f t="shared" si="0"/>
        <v>73</v>
      </c>
      <c r="AW2" s="26">
        <f t="shared" si="0"/>
        <v>66</v>
      </c>
      <c r="AX2" s="26">
        <f t="shared" si="0"/>
        <v>70</v>
      </c>
      <c r="AY2" s="26">
        <f t="shared" si="0"/>
        <v>74</v>
      </c>
      <c r="AZ2" s="26">
        <f t="shared" si="0"/>
        <v>66</v>
      </c>
      <c r="BA2" s="26">
        <f t="shared" si="0"/>
        <v>1</v>
      </c>
      <c r="BB2" s="26">
        <f t="shared" si="0"/>
        <v>67</v>
      </c>
      <c r="BC2" s="26">
        <f t="shared" si="0"/>
        <v>71</v>
      </c>
      <c r="BD2" s="26">
        <f t="shared" si="0"/>
        <v>71</v>
      </c>
      <c r="BE2" s="26">
        <f t="shared" si="0"/>
        <v>73</v>
      </c>
      <c r="BF2" s="26">
        <f t="shared" si="0"/>
        <v>70</v>
      </c>
      <c r="BG2" s="26">
        <f t="shared" si="0"/>
        <v>65</v>
      </c>
      <c r="BH2" s="26">
        <f t="shared" si="0"/>
        <v>52</v>
      </c>
      <c r="BI2" s="26">
        <f t="shared" si="0"/>
        <v>71</v>
      </c>
      <c r="BJ2" s="26">
        <f t="shared" si="0"/>
        <v>74</v>
      </c>
      <c r="BK2" s="26">
        <f t="shared" si="0"/>
        <v>63</v>
      </c>
      <c r="BL2" s="26">
        <f t="shared" si="0"/>
        <v>73</v>
      </c>
      <c r="BM2" s="26">
        <f t="shared" si="0"/>
        <v>74</v>
      </c>
      <c r="BN2" s="26">
        <f t="shared" si="0"/>
        <v>1</v>
      </c>
      <c r="BO2" s="26">
        <f t="shared" ref="BO2:CF2" si="1">COUNT(BO3:BO77)</f>
        <v>73</v>
      </c>
      <c r="BP2" s="26">
        <f t="shared" si="1"/>
        <v>74</v>
      </c>
      <c r="BQ2" s="26">
        <f t="shared" si="1"/>
        <v>73</v>
      </c>
      <c r="BR2" s="26">
        <f t="shared" si="1"/>
        <v>75</v>
      </c>
      <c r="BS2" s="26">
        <f t="shared" si="1"/>
        <v>74</v>
      </c>
      <c r="BT2" s="26">
        <f t="shared" si="1"/>
        <v>73</v>
      </c>
      <c r="BU2" s="26">
        <f t="shared" si="1"/>
        <v>75</v>
      </c>
      <c r="BV2" s="26">
        <f t="shared" si="1"/>
        <v>66</v>
      </c>
      <c r="BW2" s="26">
        <f t="shared" si="1"/>
        <v>73</v>
      </c>
      <c r="BX2" s="26">
        <f t="shared" si="1"/>
        <v>73</v>
      </c>
      <c r="BY2" s="26">
        <f t="shared" si="1"/>
        <v>73</v>
      </c>
      <c r="BZ2" s="26">
        <f t="shared" si="1"/>
        <v>73</v>
      </c>
      <c r="CA2" s="26">
        <f t="shared" si="1"/>
        <v>74</v>
      </c>
      <c r="CB2" s="26">
        <f t="shared" si="1"/>
        <v>73</v>
      </c>
      <c r="CC2" s="26">
        <f t="shared" si="1"/>
        <v>74</v>
      </c>
      <c r="CD2" s="26">
        <f t="shared" si="1"/>
        <v>73</v>
      </c>
      <c r="CE2" s="26">
        <f t="shared" si="1"/>
        <v>1</v>
      </c>
      <c r="CF2" s="26">
        <f t="shared" si="1"/>
        <v>70</v>
      </c>
    </row>
    <row r="3" spans="1:84" x14ac:dyDescent="0.3">
      <c r="A3" t="s">
        <v>554</v>
      </c>
      <c r="B3">
        <f>FIND(B$1,$A3)</f>
        <v>102</v>
      </c>
      <c r="C3" t="e">
        <f t="shared" ref="C3:BN6" si="2">FIND(C$1,$A3)</f>
        <v>#VALUE!</v>
      </c>
      <c r="D3">
        <f t="shared" si="2"/>
        <v>659</v>
      </c>
      <c r="E3">
        <f t="shared" si="2"/>
        <v>188</v>
      </c>
      <c r="F3">
        <f t="shared" si="2"/>
        <v>976</v>
      </c>
      <c r="G3">
        <f t="shared" si="2"/>
        <v>721</v>
      </c>
      <c r="H3">
        <f t="shared" si="2"/>
        <v>1112</v>
      </c>
      <c r="I3">
        <f t="shared" si="2"/>
        <v>33</v>
      </c>
      <c r="J3">
        <f t="shared" si="2"/>
        <v>1039</v>
      </c>
      <c r="K3">
        <f t="shared" si="2"/>
        <v>886</v>
      </c>
      <c r="L3" t="e">
        <f t="shared" si="2"/>
        <v>#VALUE!</v>
      </c>
      <c r="M3">
        <f t="shared" si="2"/>
        <v>423</v>
      </c>
      <c r="N3">
        <f t="shared" si="2"/>
        <v>502</v>
      </c>
      <c r="O3">
        <f t="shared" si="2"/>
        <v>1163</v>
      </c>
      <c r="P3">
        <f t="shared" si="2"/>
        <v>281</v>
      </c>
      <c r="Q3">
        <f t="shared" si="2"/>
        <v>364</v>
      </c>
      <c r="R3">
        <f t="shared" si="2"/>
        <v>417</v>
      </c>
      <c r="S3">
        <f t="shared" si="2"/>
        <v>495</v>
      </c>
      <c r="T3">
        <f t="shared" si="2"/>
        <v>648</v>
      </c>
      <c r="U3">
        <f t="shared" si="2"/>
        <v>815</v>
      </c>
      <c r="V3">
        <f t="shared" si="2"/>
        <v>895</v>
      </c>
      <c r="W3">
        <f t="shared" si="2"/>
        <v>1053</v>
      </c>
      <c r="X3">
        <f t="shared" si="2"/>
        <v>1149</v>
      </c>
      <c r="Y3">
        <f t="shared" si="2"/>
        <v>1237</v>
      </c>
      <c r="Z3">
        <f t="shared" si="2"/>
        <v>1250</v>
      </c>
      <c r="AA3">
        <f t="shared" si="2"/>
        <v>127</v>
      </c>
      <c r="AB3" t="e">
        <f t="shared" si="2"/>
        <v>#VALUE!</v>
      </c>
      <c r="AC3">
        <f t="shared" si="2"/>
        <v>1196</v>
      </c>
      <c r="AD3">
        <f t="shared" si="2"/>
        <v>204</v>
      </c>
      <c r="AE3" t="e">
        <f t="shared" si="2"/>
        <v>#VALUE!</v>
      </c>
      <c r="AF3" t="e">
        <f t="shared" si="2"/>
        <v>#VALUE!</v>
      </c>
      <c r="AG3" t="e">
        <f t="shared" si="2"/>
        <v>#VALUE!</v>
      </c>
      <c r="AH3">
        <f t="shared" si="2"/>
        <v>327</v>
      </c>
      <c r="AI3">
        <f t="shared" si="2"/>
        <v>349</v>
      </c>
      <c r="AJ3">
        <f t="shared" si="2"/>
        <v>398</v>
      </c>
      <c r="AK3">
        <f t="shared" si="2"/>
        <v>825</v>
      </c>
      <c r="AL3">
        <f t="shared" si="2"/>
        <v>832</v>
      </c>
      <c r="AM3" t="e">
        <f t="shared" si="2"/>
        <v>#VALUE!</v>
      </c>
      <c r="AN3">
        <f t="shared" si="2"/>
        <v>1032</v>
      </c>
      <c r="AO3">
        <f t="shared" si="2"/>
        <v>252</v>
      </c>
      <c r="AP3">
        <f t="shared" si="2"/>
        <v>632</v>
      </c>
      <c r="AQ3">
        <f t="shared" si="2"/>
        <v>373</v>
      </c>
      <c r="AR3">
        <f t="shared" si="2"/>
        <v>608</v>
      </c>
      <c r="AS3">
        <f t="shared" si="2"/>
        <v>687</v>
      </c>
      <c r="AT3">
        <f t="shared" si="2"/>
        <v>783</v>
      </c>
      <c r="AU3">
        <f t="shared" si="2"/>
        <v>272</v>
      </c>
      <c r="AV3">
        <f t="shared" si="2"/>
        <v>470</v>
      </c>
      <c r="AW3">
        <f t="shared" si="2"/>
        <v>241</v>
      </c>
      <c r="AX3">
        <f t="shared" si="2"/>
        <v>859</v>
      </c>
      <c r="AY3">
        <f t="shared" si="2"/>
        <v>579</v>
      </c>
      <c r="AZ3">
        <f t="shared" si="2"/>
        <v>441</v>
      </c>
      <c r="BA3" t="e">
        <f t="shared" si="2"/>
        <v>#VALUE!</v>
      </c>
      <c r="BB3">
        <f t="shared" si="2"/>
        <v>748</v>
      </c>
      <c r="BC3">
        <f t="shared" si="2"/>
        <v>949</v>
      </c>
      <c r="BD3">
        <f t="shared" si="2"/>
        <v>27</v>
      </c>
      <c r="BE3">
        <f t="shared" si="2"/>
        <v>551</v>
      </c>
      <c r="BF3">
        <f t="shared" si="2"/>
        <v>847</v>
      </c>
      <c r="BG3">
        <f t="shared" si="2"/>
        <v>902</v>
      </c>
      <c r="BH3" t="e">
        <f t="shared" si="2"/>
        <v>#VALUE!</v>
      </c>
      <c r="BI3">
        <f t="shared" si="2"/>
        <v>1258</v>
      </c>
      <c r="BJ3">
        <f t="shared" si="2"/>
        <v>867</v>
      </c>
      <c r="BK3">
        <f t="shared" si="2"/>
        <v>299</v>
      </c>
      <c r="BL3">
        <f t="shared" si="2"/>
        <v>486</v>
      </c>
      <c r="BM3">
        <f t="shared" si="2"/>
        <v>1018</v>
      </c>
      <c r="BN3" t="e">
        <f t="shared" si="2"/>
        <v>#VALUE!</v>
      </c>
      <c r="BO3">
        <f t="shared" ref="BO3:CF17" si="3">FIND(BO$1,$A3)</f>
        <v>801</v>
      </c>
      <c r="BP3">
        <f t="shared" si="3"/>
        <v>935</v>
      </c>
      <c r="BQ3">
        <f t="shared" si="3"/>
        <v>220</v>
      </c>
      <c r="BR3">
        <f t="shared" si="3"/>
        <v>62</v>
      </c>
      <c r="BS3">
        <f t="shared" si="3"/>
        <v>72</v>
      </c>
      <c r="BT3">
        <f t="shared" si="3"/>
        <v>82</v>
      </c>
      <c r="BU3">
        <f t="shared" si="3"/>
        <v>1065</v>
      </c>
      <c r="BV3">
        <f t="shared" si="3"/>
        <v>558</v>
      </c>
      <c r="BW3">
        <f t="shared" si="3"/>
        <v>1095</v>
      </c>
      <c r="BX3">
        <f t="shared" si="3"/>
        <v>94</v>
      </c>
      <c r="BY3">
        <f t="shared" si="3"/>
        <v>388</v>
      </c>
      <c r="BZ3">
        <f t="shared" si="3"/>
        <v>768</v>
      </c>
      <c r="CA3">
        <f t="shared" si="3"/>
        <v>1083</v>
      </c>
      <c r="CB3">
        <f t="shared" si="3"/>
        <v>1223</v>
      </c>
      <c r="CC3">
        <f t="shared" si="3"/>
        <v>314</v>
      </c>
      <c r="CD3">
        <f t="shared" si="3"/>
        <v>528</v>
      </c>
      <c r="CE3" t="e">
        <f t="shared" si="3"/>
        <v>#VALUE!</v>
      </c>
      <c r="CF3">
        <f t="shared" si="3"/>
        <v>1268</v>
      </c>
    </row>
    <row r="4" spans="1:84" x14ac:dyDescent="0.3">
      <c r="A4" t="s">
        <v>555</v>
      </c>
      <c r="B4">
        <f t="shared" ref="B4:Q22" si="4">FIND(B$1,$A4)</f>
        <v>102</v>
      </c>
      <c r="C4" t="e">
        <f t="shared" si="2"/>
        <v>#VALUE!</v>
      </c>
      <c r="D4">
        <f t="shared" si="2"/>
        <v>659</v>
      </c>
      <c r="E4">
        <f t="shared" si="2"/>
        <v>188</v>
      </c>
      <c r="F4">
        <f t="shared" si="2"/>
        <v>976</v>
      </c>
      <c r="G4">
        <f t="shared" si="2"/>
        <v>721</v>
      </c>
      <c r="H4">
        <f t="shared" si="2"/>
        <v>1112</v>
      </c>
      <c r="I4">
        <f t="shared" si="2"/>
        <v>33</v>
      </c>
      <c r="J4">
        <f t="shared" si="2"/>
        <v>1039</v>
      </c>
      <c r="K4">
        <f t="shared" si="2"/>
        <v>886</v>
      </c>
      <c r="L4" t="e">
        <f t="shared" si="2"/>
        <v>#VALUE!</v>
      </c>
      <c r="M4">
        <f t="shared" si="2"/>
        <v>423</v>
      </c>
      <c r="N4">
        <f t="shared" si="2"/>
        <v>502</v>
      </c>
      <c r="O4" t="e">
        <f t="shared" si="2"/>
        <v>#VALUE!</v>
      </c>
      <c r="P4">
        <f t="shared" si="2"/>
        <v>281</v>
      </c>
      <c r="Q4">
        <f t="shared" si="2"/>
        <v>364</v>
      </c>
      <c r="R4">
        <f t="shared" si="2"/>
        <v>417</v>
      </c>
      <c r="S4">
        <f t="shared" si="2"/>
        <v>495</v>
      </c>
      <c r="T4">
        <f t="shared" si="2"/>
        <v>648</v>
      </c>
      <c r="U4">
        <f t="shared" si="2"/>
        <v>815</v>
      </c>
      <c r="V4">
        <f t="shared" si="2"/>
        <v>895</v>
      </c>
      <c r="W4">
        <f t="shared" si="2"/>
        <v>1053</v>
      </c>
      <c r="X4">
        <f t="shared" si="2"/>
        <v>1149</v>
      </c>
      <c r="Y4">
        <f t="shared" si="2"/>
        <v>1237</v>
      </c>
      <c r="Z4">
        <f t="shared" si="2"/>
        <v>1250</v>
      </c>
      <c r="AA4">
        <f t="shared" si="2"/>
        <v>127</v>
      </c>
      <c r="AB4">
        <f t="shared" si="2"/>
        <v>697</v>
      </c>
      <c r="AC4">
        <f t="shared" si="2"/>
        <v>1196</v>
      </c>
      <c r="AD4">
        <f t="shared" si="2"/>
        <v>204</v>
      </c>
      <c r="AE4" t="e">
        <f t="shared" si="2"/>
        <v>#VALUE!</v>
      </c>
      <c r="AF4" t="e">
        <f t="shared" si="2"/>
        <v>#VALUE!</v>
      </c>
      <c r="AG4" t="e">
        <f t="shared" si="2"/>
        <v>#VALUE!</v>
      </c>
      <c r="AH4">
        <f t="shared" si="2"/>
        <v>327</v>
      </c>
      <c r="AI4">
        <f t="shared" si="2"/>
        <v>349</v>
      </c>
      <c r="AJ4">
        <f t="shared" si="2"/>
        <v>398</v>
      </c>
      <c r="AK4">
        <f t="shared" si="2"/>
        <v>825</v>
      </c>
      <c r="AL4">
        <f t="shared" si="2"/>
        <v>832</v>
      </c>
      <c r="AM4" t="e">
        <f t="shared" si="2"/>
        <v>#VALUE!</v>
      </c>
      <c r="AN4">
        <f t="shared" si="2"/>
        <v>1032</v>
      </c>
      <c r="AO4">
        <f t="shared" si="2"/>
        <v>252</v>
      </c>
      <c r="AP4">
        <f t="shared" si="2"/>
        <v>632</v>
      </c>
      <c r="AQ4">
        <f t="shared" si="2"/>
        <v>373</v>
      </c>
      <c r="AR4">
        <f t="shared" si="2"/>
        <v>608</v>
      </c>
      <c r="AS4">
        <f t="shared" si="2"/>
        <v>687</v>
      </c>
      <c r="AT4">
        <f t="shared" si="2"/>
        <v>783</v>
      </c>
      <c r="AU4">
        <f t="shared" si="2"/>
        <v>272</v>
      </c>
      <c r="AV4">
        <f t="shared" si="2"/>
        <v>470</v>
      </c>
      <c r="AW4">
        <f t="shared" si="2"/>
        <v>241</v>
      </c>
      <c r="AX4">
        <f t="shared" si="2"/>
        <v>859</v>
      </c>
      <c r="AY4">
        <f t="shared" si="2"/>
        <v>579</v>
      </c>
      <c r="AZ4">
        <f t="shared" si="2"/>
        <v>441</v>
      </c>
      <c r="BA4" t="e">
        <f t="shared" si="2"/>
        <v>#VALUE!</v>
      </c>
      <c r="BB4">
        <f t="shared" si="2"/>
        <v>748</v>
      </c>
      <c r="BC4">
        <f t="shared" si="2"/>
        <v>949</v>
      </c>
      <c r="BD4">
        <f t="shared" si="2"/>
        <v>27</v>
      </c>
      <c r="BE4">
        <f t="shared" si="2"/>
        <v>551</v>
      </c>
      <c r="BF4">
        <f t="shared" si="2"/>
        <v>847</v>
      </c>
      <c r="BG4">
        <f t="shared" si="2"/>
        <v>902</v>
      </c>
      <c r="BH4">
        <f t="shared" si="2"/>
        <v>966</v>
      </c>
      <c r="BI4">
        <f t="shared" si="2"/>
        <v>1258</v>
      </c>
      <c r="BJ4">
        <f t="shared" si="2"/>
        <v>867</v>
      </c>
      <c r="BK4">
        <f t="shared" si="2"/>
        <v>299</v>
      </c>
      <c r="BL4">
        <f t="shared" si="2"/>
        <v>486</v>
      </c>
      <c r="BM4">
        <f t="shared" si="2"/>
        <v>1018</v>
      </c>
      <c r="BN4" t="e">
        <f t="shared" si="2"/>
        <v>#VALUE!</v>
      </c>
      <c r="BO4">
        <f t="shared" si="3"/>
        <v>801</v>
      </c>
      <c r="BP4">
        <f t="shared" si="3"/>
        <v>935</v>
      </c>
      <c r="BQ4">
        <f t="shared" si="3"/>
        <v>220</v>
      </c>
      <c r="BR4">
        <f t="shared" si="3"/>
        <v>62</v>
      </c>
      <c r="BS4">
        <f t="shared" si="3"/>
        <v>72</v>
      </c>
      <c r="BT4">
        <f t="shared" si="3"/>
        <v>82</v>
      </c>
      <c r="BU4">
        <f t="shared" si="3"/>
        <v>1065</v>
      </c>
      <c r="BV4">
        <f t="shared" si="3"/>
        <v>558</v>
      </c>
      <c r="BW4">
        <f t="shared" si="3"/>
        <v>1095</v>
      </c>
      <c r="BX4">
        <f t="shared" si="3"/>
        <v>94</v>
      </c>
      <c r="BY4">
        <f t="shared" si="3"/>
        <v>388</v>
      </c>
      <c r="BZ4">
        <f t="shared" si="3"/>
        <v>768</v>
      </c>
      <c r="CA4">
        <f t="shared" si="3"/>
        <v>1083</v>
      </c>
      <c r="CB4">
        <f t="shared" si="3"/>
        <v>1223</v>
      </c>
      <c r="CC4">
        <f t="shared" si="3"/>
        <v>314</v>
      </c>
      <c r="CD4">
        <f t="shared" si="3"/>
        <v>528</v>
      </c>
      <c r="CE4" t="e">
        <f t="shared" si="3"/>
        <v>#VALUE!</v>
      </c>
      <c r="CF4">
        <f t="shared" si="3"/>
        <v>1268</v>
      </c>
    </row>
    <row r="5" spans="1:84" x14ac:dyDescent="0.3">
      <c r="A5" t="s">
        <v>556</v>
      </c>
      <c r="B5">
        <f t="shared" si="4"/>
        <v>102</v>
      </c>
      <c r="C5" t="e">
        <f t="shared" si="2"/>
        <v>#VALUE!</v>
      </c>
      <c r="D5">
        <f t="shared" si="2"/>
        <v>659</v>
      </c>
      <c r="E5">
        <f t="shared" si="2"/>
        <v>188</v>
      </c>
      <c r="F5">
        <f t="shared" si="2"/>
        <v>976</v>
      </c>
      <c r="G5">
        <f t="shared" si="2"/>
        <v>721</v>
      </c>
      <c r="H5">
        <f t="shared" si="2"/>
        <v>1112</v>
      </c>
      <c r="I5">
        <f t="shared" si="2"/>
        <v>33</v>
      </c>
      <c r="J5">
        <f t="shared" si="2"/>
        <v>1039</v>
      </c>
      <c r="K5">
        <f t="shared" si="2"/>
        <v>886</v>
      </c>
      <c r="L5" t="e">
        <f t="shared" si="2"/>
        <v>#VALUE!</v>
      </c>
      <c r="M5">
        <f t="shared" si="2"/>
        <v>423</v>
      </c>
      <c r="N5">
        <f t="shared" si="2"/>
        <v>502</v>
      </c>
      <c r="O5" t="e">
        <f t="shared" si="2"/>
        <v>#VALUE!</v>
      </c>
      <c r="P5">
        <f t="shared" si="2"/>
        <v>281</v>
      </c>
      <c r="Q5">
        <f t="shared" si="2"/>
        <v>364</v>
      </c>
      <c r="R5">
        <f t="shared" si="2"/>
        <v>417</v>
      </c>
      <c r="S5">
        <f t="shared" si="2"/>
        <v>495</v>
      </c>
      <c r="T5">
        <f t="shared" si="2"/>
        <v>648</v>
      </c>
      <c r="U5">
        <f t="shared" si="2"/>
        <v>815</v>
      </c>
      <c r="V5">
        <f t="shared" si="2"/>
        <v>895</v>
      </c>
      <c r="W5">
        <f t="shared" si="2"/>
        <v>1053</v>
      </c>
      <c r="X5">
        <f t="shared" si="2"/>
        <v>1149</v>
      </c>
      <c r="Y5">
        <f t="shared" si="2"/>
        <v>1237</v>
      </c>
      <c r="Z5">
        <f t="shared" si="2"/>
        <v>1250</v>
      </c>
      <c r="AA5">
        <f t="shared" si="2"/>
        <v>127</v>
      </c>
      <c r="AB5">
        <f t="shared" si="2"/>
        <v>697</v>
      </c>
      <c r="AC5">
        <f t="shared" si="2"/>
        <v>1196</v>
      </c>
      <c r="AD5">
        <f t="shared" si="2"/>
        <v>204</v>
      </c>
      <c r="AE5" t="e">
        <f t="shared" si="2"/>
        <v>#VALUE!</v>
      </c>
      <c r="AF5" t="e">
        <f t="shared" si="2"/>
        <v>#VALUE!</v>
      </c>
      <c r="AG5" t="e">
        <f t="shared" si="2"/>
        <v>#VALUE!</v>
      </c>
      <c r="AH5">
        <f t="shared" si="2"/>
        <v>327</v>
      </c>
      <c r="AI5">
        <f t="shared" si="2"/>
        <v>349</v>
      </c>
      <c r="AJ5">
        <f t="shared" si="2"/>
        <v>398</v>
      </c>
      <c r="AK5">
        <f t="shared" si="2"/>
        <v>825</v>
      </c>
      <c r="AL5">
        <f t="shared" si="2"/>
        <v>832</v>
      </c>
      <c r="AM5" t="e">
        <f t="shared" si="2"/>
        <v>#VALUE!</v>
      </c>
      <c r="AN5">
        <f t="shared" si="2"/>
        <v>1032</v>
      </c>
      <c r="AO5">
        <f t="shared" si="2"/>
        <v>252</v>
      </c>
      <c r="AP5">
        <f t="shared" si="2"/>
        <v>632</v>
      </c>
      <c r="AQ5">
        <f t="shared" si="2"/>
        <v>373</v>
      </c>
      <c r="AR5" t="e">
        <f t="shared" si="2"/>
        <v>#VALUE!</v>
      </c>
      <c r="AS5">
        <f t="shared" si="2"/>
        <v>687</v>
      </c>
      <c r="AT5">
        <f t="shared" si="2"/>
        <v>783</v>
      </c>
      <c r="AU5">
        <f t="shared" si="2"/>
        <v>272</v>
      </c>
      <c r="AV5">
        <f t="shared" si="2"/>
        <v>470</v>
      </c>
      <c r="AW5">
        <f t="shared" si="2"/>
        <v>241</v>
      </c>
      <c r="AX5">
        <f t="shared" si="2"/>
        <v>859</v>
      </c>
      <c r="AY5">
        <f t="shared" si="2"/>
        <v>579</v>
      </c>
      <c r="AZ5">
        <f t="shared" si="2"/>
        <v>441</v>
      </c>
      <c r="BA5" t="e">
        <f t="shared" si="2"/>
        <v>#VALUE!</v>
      </c>
      <c r="BB5">
        <f t="shared" si="2"/>
        <v>748</v>
      </c>
      <c r="BC5">
        <f t="shared" si="2"/>
        <v>949</v>
      </c>
      <c r="BD5">
        <f t="shared" si="2"/>
        <v>27</v>
      </c>
      <c r="BE5">
        <f t="shared" si="2"/>
        <v>551</v>
      </c>
      <c r="BF5">
        <f t="shared" si="2"/>
        <v>847</v>
      </c>
      <c r="BG5">
        <f t="shared" si="2"/>
        <v>902</v>
      </c>
      <c r="BH5">
        <f t="shared" si="2"/>
        <v>966</v>
      </c>
      <c r="BI5">
        <f t="shared" si="2"/>
        <v>1258</v>
      </c>
      <c r="BJ5">
        <f t="shared" si="2"/>
        <v>867</v>
      </c>
      <c r="BK5">
        <f t="shared" si="2"/>
        <v>299</v>
      </c>
      <c r="BL5">
        <f t="shared" si="2"/>
        <v>486</v>
      </c>
      <c r="BM5">
        <f t="shared" si="2"/>
        <v>1018</v>
      </c>
      <c r="BN5" t="e">
        <f t="shared" si="2"/>
        <v>#VALUE!</v>
      </c>
      <c r="BO5">
        <f t="shared" si="3"/>
        <v>801</v>
      </c>
      <c r="BP5">
        <f t="shared" si="3"/>
        <v>935</v>
      </c>
      <c r="BQ5">
        <f t="shared" si="3"/>
        <v>220</v>
      </c>
      <c r="BR5">
        <f t="shared" si="3"/>
        <v>62</v>
      </c>
      <c r="BS5">
        <f t="shared" si="3"/>
        <v>72</v>
      </c>
      <c r="BT5">
        <f t="shared" si="3"/>
        <v>82</v>
      </c>
      <c r="BU5">
        <f t="shared" si="3"/>
        <v>1065</v>
      </c>
      <c r="BV5">
        <f t="shared" si="3"/>
        <v>558</v>
      </c>
      <c r="BW5">
        <f t="shared" si="3"/>
        <v>1095</v>
      </c>
      <c r="BX5">
        <f t="shared" si="3"/>
        <v>94</v>
      </c>
      <c r="BY5">
        <f t="shared" si="3"/>
        <v>388</v>
      </c>
      <c r="BZ5">
        <f t="shared" si="3"/>
        <v>768</v>
      </c>
      <c r="CA5">
        <f t="shared" si="3"/>
        <v>1083</v>
      </c>
      <c r="CB5">
        <f t="shared" si="3"/>
        <v>1223</v>
      </c>
      <c r="CC5">
        <f t="shared" si="3"/>
        <v>314</v>
      </c>
      <c r="CD5">
        <f t="shared" si="3"/>
        <v>528</v>
      </c>
      <c r="CE5" t="e">
        <f t="shared" si="3"/>
        <v>#VALUE!</v>
      </c>
      <c r="CF5">
        <f t="shared" si="3"/>
        <v>1268</v>
      </c>
    </row>
    <row r="6" spans="1:84" x14ac:dyDescent="0.3">
      <c r="A6" t="s">
        <v>557</v>
      </c>
      <c r="B6">
        <f t="shared" si="4"/>
        <v>102</v>
      </c>
      <c r="C6" t="e">
        <f t="shared" si="2"/>
        <v>#VALUE!</v>
      </c>
      <c r="D6">
        <f t="shared" si="2"/>
        <v>659</v>
      </c>
      <c r="E6">
        <f t="shared" si="2"/>
        <v>188</v>
      </c>
      <c r="F6">
        <f t="shared" si="2"/>
        <v>976</v>
      </c>
      <c r="G6">
        <f t="shared" si="2"/>
        <v>721</v>
      </c>
      <c r="H6">
        <f t="shared" si="2"/>
        <v>1112</v>
      </c>
      <c r="I6">
        <f t="shared" si="2"/>
        <v>33</v>
      </c>
      <c r="J6">
        <f t="shared" si="2"/>
        <v>1039</v>
      </c>
      <c r="K6">
        <f t="shared" si="2"/>
        <v>886</v>
      </c>
      <c r="L6" t="e">
        <f t="shared" si="2"/>
        <v>#VALUE!</v>
      </c>
      <c r="M6">
        <f t="shared" si="2"/>
        <v>423</v>
      </c>
      <c r="N6">
        <f t="shared" si="2"/>
        <v>502</v>
      </c>
      <c r="O6">
        <f t="shared" si="2"/>
        <v>1163</v>
      </c>
      <c r="P6">
        <f t="shared" si="2"/>
        <v>281</v>
      </c>
      <c r="Q6">
        <f t="shared" si="2"/>
        <v>364</v>
      </c>
      <c r="R6">
        <f t="shared" si="2"/>
        <v>417</v>
      </c>
      <c r="S6">
        <f t="shared" si="2"/>
        <v>495</v>
      </c>
      <c r="T6" t="e">
        <f t="shared" si="2"/>
        <v>#VALUE!</v>
      </c>
      <c r="U6" t="e">
        <f t="shared" si="2"/>
        <v>#VALUE!</v>
      </c>
      <c r="V6">
        <f t="shared" si="2"/>
        <v>895</v>
      </c>
      <c r="W6">
        <f t="shared" si="2"/>
        <v>1053</v>
      </c>
      <c r="X6">
        <f t="shared" si="2"/>
        <v>1149</v>
      </c>
      <c r="Y6">
        <f t="shared" si="2"/>
        <v>1237</v>
      </c>
      <c r="Z6">
        <f t="shared" si="2"/>
        <v>1250</v>
      </c>
      <c r="AA6">
        <f t="shared" si="2"/>
        <v>127</v>
      </c>
      <c r="AB6">
        <f t="shared" si="2"/>
        <v>697</v>
      </c>
      <c r="AC6">
        <f t="shared" si="2"/>
        <v>1196</v>
      </c>
      <c r="AD6" t="e">
        <f t="shared" si="2"/>
        <v>#VALUE!</v>
      </c>
      <c r="AE6" t="e">
        <f t="shared" si="2"/>
        <v>#VALUE!</v>
      </c>
      <c r="AF6" t="e">
        <f t="shared" si="2"/>
        <v>#VALUE!</v>
      </c>
      <c r="AG6" t="e">
        <f t="shared" si="2"/>
        <v>#VALUE!</v>
      </c>
      <c r="AH6">
        <f t="shared" si="2"/>
        <v>327</v>
      </c>
      <c r="AI6">
        <f t="shared" si="2"/>
        <v>349</v>
      </c>
      <c r="AJ6">
        <f t="shared" si="2"/>
        <v>398</v>
      </c>
      <c r="AK6" t="e">
        <f t="shared" si="2"/>
        <v>#VALUE!</v>
      </c>
      <c r="AL6">
        <f t="shared" si="2"/>
        <v>832</v>
      </c>
      <c r="AM6" t="e">
        <f t="shared" si="2"/>
        <v>#VALUE!</v>
      </c>
      <c r="AN6">
        <f t="shared" si="2"/>
        <v>1032</v>
      </c>
      <c r="AO6" t="e">
        <f t="shared" si="2"/>
        <v>#VALUE!</v>
      </c>
      <c r="AP6" t="e">
        <f t="shared" si="2"/>
        <v>#VALUE!</v>
      </c>
      <c r="AQ6">
        <f t="shared" si="2"/>
        <v>373</v>
      </c>
      <c r="AR6">
        <f t="shared" si="2"/>
        <v>608</v>
      </c>
      <c r="AS6">
        <f t="shared" si="2"/>
        <v>687</v>
      </c>
      <c r="AT6">
        <f t="shared" si="2"/>
        <v>783</v>
      </c>
      <c r="AU6">
        <f t="shared" si="2"/>
        <v>272</v>
      </c>
      <c r="AV6">
        <f t="shared" si="2"/>
        <v>470</v>
      </c>
      <c r="AW6">
        <f t="shared" si="2"/>
        <v>241</v>
      </c>
      <c r="AX6">
        <f t="shared" si="2"/>
        <v>859</v>
      </c>
      <c r="AY6">
        <f t="shared" si="2"/>
        <v>579</v>
      </c>
      <c r="AZ6" t="e">
        <f t="shared" si="2"/>
        <v>#VALUE!</v>
      </c>
      <c r="BA6" t="e">
        <f t="shared" si="2"/>
        <v>#VALUE!</v>
      </c>
      <c r="BB6">
        <f t="shared" si="2"/>
        <v>748</v>
      </c>
      <c r="BC6">
        <f t="shared" si="2"/>
        <v>949</v>
      </c>
      <c r="BD6">
        <f t="shared" si="2"/>
        <v>27</v>
      </c>
      <c r="BE6">
        <f t="shared" si="2"/>
        <v>551</v>
      </c>
      <c r="BF6">
        <f t="shared" si="2"/>
        <v>847</v>
      </c>
      <c r="BG6">
        <f t="shared" si="2"/>
        <v>902</v>
      </c>
      <c r="BH6" t="e">
        <f t="shared" si="2"/>
        <v>#VALUE!</v>
      </c>
      <c r="BI6">
        <f t="shared" si="2"/>
        <v>1258</v>
      </c>
      <c r="BJ6" t="e">
        <f t="shared" si="2"/>
        <v>#VALUE!</v>
      </c>
      <c r="BK6" t="e">
        <f t="shared" si="2"/>
        <v>#VALUE!</v>
      </c>
      <c r="BL6" t="e">
        <f t="shared" si="2"/>
        <v>#VALUE!</v>
      </c>
      <c r="BM6">
        <f t="shared" si="2"/>
        <v>1018</v>
      </c>
      <c r="BN6" t="e">
        <f t="shared" ref="BN6" si="5">FIND(BN$1,$A6)</f>
        <v>#VALUE!</v>
      </c>
      <c r="BO6">
        <f t="shared" si="3"/>
        <v>801</v>
      </c>
      <c r="BP6">
        <f t="shared" si="3"/>
        <v>935</v>
      </c>
      <c r="BQ6">
        <f t="shared" si="3"/>
        <v>220</v>
      </c>
      <c r="BR6">
        <f t="shared" si="3"/>
        <v>62</v>
      </c>
      <c r="BS6">
        <f t="shared" si="3"/>
        <v>72</v>
      </c>
      <c r="BT6">
        <f t="shared" si="3"/>
        <v>82</v>
      </c>
      <c r="BU6">
        <f t="shared" si="3"/>
        <v>1065</v>
      </c>
      <c r="BV6">
        <f t="shared" si="3"/>
        <v>558</v>
      </c>
      <c r="BW6">
        <f t="shared" si="3"/>
        <v>1095</v>
      </c>
      <c r="BX6">
        <f t="shared" si="3"/>
        <v>94</v>
      </c>
      <c r="BY6">
        <f t="shared" si="3"/>
        <v>388</v>
      </c>
      <c r="BZ6">
        <f t="shared" si="3"/>
        <v>768</v>
      </c>
      <c r="CA6">
        <f t="shared" si="3"/>
        <v>1083</v>
      </c>
      <c r="CB6">
        <f t="shared" si="3"/>
        <v>1223</v>
      </c>
      <c r="CC6">
        <f t="shared" si="3"/>
        <v>314</v>
      </c>
      <c r="CD6">
        <f t="shared" si="3"/>
        <v>528</v>
      </c>
      <c r="CE6" t="e">
        <f t="shared" si="3"/>
        <v>#VALUE!</v>
      </c>
      <c r="CF6">
        <f t="shared" si="3"/>
        <v>1268</v>
      </c>
    </row>
    <row r="7" spans="1:84" x14ac:dyDescent="0.3">
      <c r="A7" t="s">
        <v>558</v>
      </c>
      <c r="B7">
        <f t="shared" si="4"/>
        <v>102</v>
      </c>
      <c r="C7" t="e">
        <f t="shared" si="4"/>
        <v>#VALUE!</v>
      </c>
      <c r="D7">
        <f t="shared" si="4"/>
        <v>659</v>
      </c>
      <c r="E7">
        <f t="shared" si="4"/>
        <v>188</v>
      </c>
      <c r="F7">
        <f t="shared" si="4"/>
        <v>976</v>
      </c>
      <c r="G7">
        <f t="shared" si="4"/>
        <v>721</v>
      </c>
      <c r="H7">
        <f t="shared" si="4"/>
        <v>1112</v>
      </c>
      <c r="I7">
        <f t="shared" si="4"/>
        <v>33</v>
      </c>
      <c r="J7">
        <f t="shared" si="4"/>
        <v>1039</v>
      </c>
      <c r="K7">
        <f t="shared" si="4"/>
        <v>886</v>
      </c>
      <c r="L7" t="e">
        <f t="shared" si="4"/>
        <v>#VALUE!</v>
      </c>
      <c r="M7">
        <f t="shared" si="4"/>
        <v>423</v>
      </c>
      <c r="N7">
        <f t="shared" si="4"/>
        <v>502</v>
      </c>
      <c r="O7" t="e">
        <f t="shared" si="4"/>
        <v>#VALUE!</v>
      </c>
      <c r="P7">
        <f t="shared" si="4"/>
        <v>281</v>
      </c>
      <c r="Q7">
        <f t="shared" si="4"/>
        <v>364</v>
      </c>
      <c r="R7" t="e">
        <f t="shared" ref="R7:BN12" si="6">FIND(R$1,$A7)</f>
        <v>#VALUE!</v>
      </c>
      <c r="S7">
        <f t="shared" si="6"/>
        <v>495</v>
      </c>
      <c r="T7">
        <f t="shared" si="6"/>
        <v>648</v>
      </c>
      <c r="U7">
        <f t="shared" si="6"/>
        <v>815</v>
      </c>
      <c r="V7">
        <f t="shared" si="6"/>
        <v>895</v>
      </c>
      <c r="W7">
        <f t="shared" si="6"/>
        <v>1053</v>
      </c>
      <c r="X7">
        <f t="shared" si="6"/>
        <v>1149</v>
      </c>
      <c r="Y7">
        <f t="shared" si="6"/>
        <v>1237</v>
      </c>
      <c r="Z7">
        <f t="shared" si="6"/>
        <v>1250</v>
      </c>
      <c r="AA7">
        <f t="shared" si="6"/>
        <v>127</v>
      </c>
      <c r="AB7">
        <f t="shared" si="6"/>
        <v>697</v>
      </c>
      <c r="AC7">
        <f t="shared" si="6"/>
        <v>1196</v>
      </c>
      <c r="AD7">
        <f t="shared" si="6"/>
        <v>204</v>
      </c>
      <c r="AE7" t="e">
        <f t="shared" si="6"/>
        <v>#VALUE!</v>
      </c>
      <c r="AF7" t="e">
        <f t="shared" si="6"/>
        <v>#VALUE!</v>
      </c>
      <c r="AG7" t="e">
        <f t="shared" si="6"/>
        <v>#VALUE!</v>
      </c>
      <c r="AH7">
        <f t="shared" si="6"/>
        <v>327</v>
      </c>
      <c r="AI7">
        <f t="shared" si="6"/>
        <v>349</v>
      </c>
      <c r="AJ7">
        <f t="shared" si="6"/>
        <v>398</v>
      </c>
      <c r="AK7">
        <f t="shared" si="6"/>
        <v>825</v>
      </c>
      <c r="AL7">
        <f t="shared" si="6"/>
        <v>832</v>
      </c>
      <c r="AM7" t="e">
        <f t="shared" si="6"/>
        <v>#VALUE!</v>
      </c>
      <c r="AN7">
        <f t="shared" si="6"/>
        <v>1032</v>
      </c>
      <c r="AO7">
        <f t="shared" si="6"/>
        <v>252</v>
      </c>
      <c r="AP7" t="e">
        <f t="shared" si="6"/>
        <v>#VALUE!</v>
      </c>
      <c r="AQ7">
        <f t="shared" si="6"/>
        <v>373</v>
      </c>
      <c r="AR7">
        <f t="shared" si="6"/>
        <v>608</v>
      </c>
      <c r="AS7">
        <f t="shared" si="6"/>
        <v>687</v>
      </c>
      <c r="AT7">
        <f t="shared" si="6"/>
        <v>783</v>
      </c>
      <c r="AU7">
        <f t="shared" si="6"/>
        <v>272</v>
      </c>
      <c r="AV7">
        <f t="shared" si="6"/>
        <v>470</v>
      </c>
      <c r="AW7" t="e">
        <f t="shared" si="6"/>
        <v>#VALUE!</v>
      </c>
      <c r="AX7">
        <f t="shared" si="6"/>
        <v>859</v>
      </c>
      <c r="AY7">
        <f t="shared" si="6"/>
        <v>579</v>
      </c>
      <c r="AZ7">
        <f t="shared" si="6"/>
        <v>441</v>
      </c>
      <c r="BA7" t="e">
        <f t="shared" si="6"/>
        <v>#VALUE!</v>
      </c>
      <c r="BB7">
        <f t="shared" si="6"/>
        <v>748</v>
      </c>
      <c r="BC7">
        <f t="shared" si="6"/>
        <v>949</v>
      </c>
      <c r="BD7" t="e">
        <f t="shared" si="6"/>
        <v>#VALUE!</v>
      </c>
      <c r="BE7">
        <f t="shared" si="6"/>
        <v>551</v>
      </c>
      <c r="BF7">
        <f t="shared" si="6"/>
        <v>847</v>
      </c>
      <c r="BG7">
        <f t="shared" si="6"/>
        <v>902</v>
      </c>
      <c r="BH7">
        <f t="shared" si="6"/>
        <v>966</v>
      </c>
      <c r="BI7" t="e">
        <f t="shared" si="6"/>
        <v>#VALUE!</v>
      </c>
      <c r="BJ7">
        <f t="shared" si="6"/>
        <v>867</v>
      </c>
      <c r="BK7">
        <f t="shared" si="6"/>
        <v>299</v>
      </c>
      <c r="BL7">
        <f t="shared" si="6"/>
        <v>486</v>
      </c>
      <c r="BM7">
        <f t="shared" si="6"/>
        <v>1018</v>
      </c>
      <c r="BN7" t="e">
        <f t="shared" si="6"/>
        <v>#VALUE!</v>
      </c>
      <c r="BO7">
        <f t="shared" si="3"/>
        <v>801</v>
      </c>
      <c r="BP7">
        <f t="shared" si="3"/>
        <v>935</v>
      </c>
      <c r="BQ7">
        <f t="shared" si="3"/>
        <v>220</v>
      </c>
      <c r="BR7">
        <f t="shared" si="3"/>
        <v>62</v>
      </c>
      <c r="BS7">
        <f t="shared" si="3"/>
        <v>72</v>
      </c>
      <c r="BT7">
        <f t="shared" si="3"/>
        <v>82</v>
      </c>
      <c r="BU7">
        <f t="shared" si="3"/>
        <v>1065</v>
      </c>
      <c r="BV7" t="e">
        <f t="shared" si="3"/>
        <v>#VALUE!</v>
      </c>
      <c r="BW7">
        <f t="shared" si="3"/>
        <v>1095</v>
      </c>
      <c r="BX7" t="e">
        <f t="shared" si="3"/>
        <v>#VALUE!</v>
      </c>
      <c r="BY7">
        <f t="shared" si="3"/>
        <v>388</v>
      </c>
      <c r="BZ7">
        <f t="shared" si="3"/>
        <v>768</v>
      </c>
      <c r="CA7">
        <f t="shared" si="3"/>
        <v>1083</v>
      </c>
      <c r="CB7">
        <f t="shared" si="3"/>
        <v>1223</v>
      </c>
      <c r="CC7">
        <f t="shared" si="3"/>
        <v>314</v>
      </c>
      <c r="CD7">
        <f t="shared" si="3"/>
        <v>528</v>
      </c>
      <c r="CE7" t="e">
        <f t="shared" si="3"/>
        <v>#VALUE!</v>
      </c>
      <c r="CF7">
        <f t="shared" si="3"/>
        <v>1268</v>
      </c>
    </row>
    <row r="8" spans="1:84" x14ac:dyDescent="0.3">
      <c r="A8" t="s">
        <v>559</v>
      </c>
      <c r="B8" t="e">
        <f t="shared" si="4"/>
        <v>#VALUE!</v>
      </c>
      <c r="C8" t="e">
        <f t="shared" si="4"/>
        <v>#VALUE!</v>
      </c>
      <c r="D8">
        <f t="shared" si="4"/>
        <v>659</v>
      </c>
      <c r="E8" t="e">
        <f t="shared" si="4"/>
        <v>#VALUE!</v>
      </c>
      <c r="F8">
        <f t="shared" si="4"/>
        <v>976</v>
      </c>
      <c r="G8">
        <f t="shared" si="4"/>
        <v>721</v>
      </c>
      <c r="H8">
        <f t="shared" si="4"/>
        <v>1112</v>
      </c>
      <c r="I8" t="e">
        <f t="shared" si="4"/>
        <v>#VALUE!</v>
      </c>
      <c r="J8">
        <f t="shared" si="4"/>
        <v>1039</v>
      </c>
      <c r="K8">
        <f t="shared" si="4"/>
        <v>886</v>
      </c>
      <c r="L8" t="e">
        <f t="shared" si="4"/>
        <v>#VALUE!</v>
      </c>
      <c r="M8">
        <f t="shared" si="4"/>
        <v>423</v>
      </c>
      <c r="N8">
        <f t="shared" si="4"/>
        <v>502</v>
      </c>
      <c r="O8" t="e">
        <f t="shared" si="4"/>
        <v>#VALUE!</v>
      </c>
      <c r="P8" t="e">
        <f t="shared" si="4"/>
        <v>#VALUE!</v>
      </c>
      <c r="Q8">
        <f t="shared" si="4"/>
        <v>364</v>
      </c>
      <c r="R8">
        <f t="shared" si="6"/>
        <v>417</v>
      </c>
      <c r="S8">
        <f t="shared" si="6"/>
        <v>495</v>
      </c>
      <c r="T8">
        <f t="shared" si="6"/>
        <v>648</v>
      </c>
      <c r="U8">
        <f t="shared" si="6"/>
        <v>815</v>
      </c>
      <c r="V8" t="e">
        <f t="shared" si="6"/>
        <v>#VALUE!</v>
      </c>
      <c r="W8" t="e">
        <f t="shared" si="6"/>
        <v>#VALUE!</v>
      </c>
      <c r="X8">
        <f t="shared" si="6"/>
        <v>1149</v>
      </c>
      <c r="Y8">
        <f t="shared" si="6"/>
        <v>1237</v>
      </c>
      <c r="Z8">
        <f t="shared" si="6"/>
        <v>1250</v>
      </c>
      <c r="AA8">
        <f t="shared" si="6"/>
        <v>127</v>
      </c>
      <c r="AB8" t="e">
        <f t="shared" si="6"/>
        <v>#VALUE!</v>
      </c>
      <c r="AC8">
        <f t="shared" si="6"/>
        <v>1196</v>
      </c>
      <c r="AD8" t="e">
        <f t="shared" si="6"/>
        <v>#VALUE!</v>
      </c>
      <c r="AE8" t="e">
        <f t="shared" si="6"/>
        <v>#VALUE!</v>
      </c>
      <c r="AF8" t="e">
        <f t="shared" si="6"/>
        <v>#VALUE!</v>
      </c>
      <c r="AG8" t="e">
        <f t="shared" si="6"/>
        <v>#VALUE!</v>
      </c>
      <c r="AH8">
        <f t="shared" si="6"/>
        <v>327</v>
      </c>
      <c r="AI8">
        <f t="shared" si="6"/>
        <v>349</v>
      </c>
      <c r="AJ8" t="e">
        <f t="shared" si="6"/>
        <v>#VALUE!</v>
      </c>
      <c r="AK8">
        <f t="shared" si="6"/>
        <v>825</v>
      </c>
      <c r="AL8">
        <f t="shared" si="6"/>
        <v>832</v>
      </c>
      <c r="AM8" t="e">
        <f t="shared" si="6"/>
        <v>#VALUE!</v>
      </c>
      <c r="AN8">
        <f t="shared" si="6"/>
        <v>1032</v>
      </c>
      <c r="AO8">
        <f t="shared" si="6"/>
        <v>252</v>
      </c>
      <c r="AP8">
        <f t="shared" si="6"/>
        <v>632</v>
      </c>
      <c r="AQ8">
        <f t="shared" si="6"/>
        <v>373</v>
      </c>
      <c r="AR8">
        <f t="shared" si="6"/>
        <v>608</v>
      </c>
      <c r="AS8">
        <f t="shared" si="6"/>
        <v>687</v>
      </c>
      <c r="AT8">
        <f t="shared" si="6"/>
        <v>783</v>
      </c>
      <c r="AU8">
        <f t="shared" si="6"/>
        <v>272</v>
      </c>
      <c r="AV8">
        <f t="shared" si="6"/>
        <v>470</v>
      </c>
      <c r="AW8">
        <f t="shared" si="6"/>
        <v>241</v>
      </c>
      <c r="AX8">
        <f t="shared" si="6"/>
        <v>859</v>
      </c>
      <c r="AY8">
        <f t="shared" si="6"/>
        <v>579</v>
      </c>
      <c r="AZ8">
        <f t="shared" si="6"/>
        <v>441</v>
      </c>
      <c r="BA8" t="e">
        <f t="shared" si="6"/>
        <v>#VALUE!</v>
      </c>
      <c r="BB8">
        <f t="shared" si="6"/>
        <v>748</v>
      </c>
      <c r="BC8">
        <f t="shared" si="6"/>
        <v>949</v>
      </c>
      <c r="BD8">
        <f t="shared" si="6"/>
        <v>27</v>
      </c>
      <c r="BE8">
        <f t="shared" si="6"/>
        <v>551</v>
      </c>
      <c r="BF8">
        <f t="shared" si="6"/>
        <v>847</v>
      </c>
      <c r="BG8" t="e">
        <f t="shared" si="6"/>
        <v>#VALUE!</v>
      </c>
      <c r="BH8">
        <f t="shared" si="6"/>
        <v>966</v>
      </c>
      <c r="BI8">
        <f t="shared" si="6"/>
        <v>1258</v>
      </c>
      <c r="BJ8">
        <f t="shared" si="6"/>
        <v>867</v>
      </c>
      <c r="BK8" t="e">
        <f t="shared" si="6"/>
        <v>#VALUE!</v>
      </c>
      <c r="BL8">
        <f t="shared" si="6"/>
        <v>486</v>
      </c>
      <c r="BM8">
        <f t="shared" si="6"/>
        <v>1018</v>
      </c>
      <c r="BN8" t="e">
        <f t="shared" si="6"/>
        <v>#VALUE!</v>
      </c>
      <c r="BO8">
        <f t="shared" si="3"/>
        <v>801</v>
      </c>
      <c r="BP8">
        <f t="shared" si="3"/>
        <v>935</v>
      </c>
      <c r="BQ8">
        <f t="shared" si="3"/>
        <v>220</v>
      </c>
      <c r="BR8">
        <f t="shared" si="3"/>
        <v>62</v>
      </c>
      <c r="BS8">
        <f t="shared" si="3"/>
        <v>72</v>
      </c>
      <c r="BT8">
        <f t="shared" si="3"/>
        <v>82</v>
      </c>
      <c r="BU8">
        <f t="shared" si="3"/>
        <v>1065</v>
      </c>
      <c r="BV8">
        <f t="shared" si="3"/>
        <v>558</v>
      </c>
      <c r="BW8" t="e">
        <f t="shared" si="3"/>
        <v>#VALUE!</v>
      </c>
      <c r="BX8">
        <f t="shared" si="3"/>
        <v>94</v>
      </c>
      <c r="BY8">
        <f t="shared" si="3"/>
        <v>388</v>
      </c>
      <c r="BZ8" t="e">
        <f t="shared" si="3"/>
        <v>#VALUE!</v>
      </c>
      <c r="CA8">
        <f t="shared" si="3"/>
        <v>1083</v>
      </c>
      <c r="CB8">
        <f t="shared" si="3"/>
        <v>1223</v>
      </c>
      <c r="CC8">
        <f t="shared" si="3"/>
        <v>314</v>
      </c>
      <c r="CD8">
        <f t="shared" si="3"/>
        <v>528</v>
      </c>
      <c r="CE8" t="e">
        <f t="shared" si="3"/>
        <v>#VALUE!</v>
      </c>
      <c r="CF8">
        <f t="shared" si="3"/>
        <v>1268</v>
      </c>
    </row>
    <row r="9" spans="1:84" x14ac:dyDescent="0.3">
      <c r="A9" t="s">
        <v>560</v>
      </c>
      <c r="B9">
        <f t="shared" si="4"/>
        <v>102</v>
      </c>
      <c r="C9" t="e">
        <f t="shared" si="4"/>
        <v>#VALUE!</v>
      </c>
      <c r="D9">
        <f t="shared" si="4"/>
        <v>659</v>
      </c>
      <c r="E9">
        <f t="shared" si="4"/>
        <v>188</v>
      </c>
      <c r="F9">
        <f t="shared" si="4"/>
        <v>976</v>
      </c>
      <c r="G9">
        <f t="shared" si="4"/>
        <v>721</v>
      </c>
      <c r="H9">
        <f t="shared" si="4"/>
        <v>1112</v>
      </c>
      <c r="I9">
        <f t="shared" si="4"/>
        <v>33</v>
      </c>
      <c r="J9">
        <f t="shared" si="4"/>
        <v>1039</v>
      </c>
      <c r="K9">
        <f t="shared" si="4"/>
        <v>886</v>
      </c>
      <c r="L9" t="e">
        <f t="shared" si="4"/>
        <v>#VALUE!</v>
      </c>
      <c r="M9">
        <f t="shared" si="4"/>
        <v>423</v>
      </c>
      <c r="N9">
        <f t="shared" si="4"/>
        <v>502</v>
      </c>
      <c r="O9" t="e">
        <f t="shared" si="4"/>
        <v>#VALUE!</v>
      </c>
      <c r="P9">
        <f t="shared" si="4"/>
        <v>281</v>
      </c>
      <c r="Q9">
        <f t="shared" si="4"/>
        <v>364</v>
      </c>
      <c r="R9">
        <f t="shared" si="6"/>
        <v>417</v>
      </c>
      <c r="S9">
        <f t="shared" si="6"/>
        <v>495</v>
      </c>
      <c r="T9">
        <f t="shared" si="6"/>
        <v>648</v>
      </c>
      <c r="U9">
        <f t="shared" si="6"/>
        <v>815</v>
      </c>
      <c r="V9">
        <f t="shared" si="6"/>
        <v>895</v>
      </c>
      <c r="W9">
        <f t="shared" si="6"/>
        <v>1053</v>
      </c>
      <c r="X9">
        <f t="shared" si="6"/>
        <v>1149</v>
      </c>
      <c r="Y9">
        <f t="shared" si="6"/>
        <v>1237</v>
      </c>
      <c r="Z9">
        <f t="shared" si="6"/>
        <v>1250</v>
      </c>
      <c r="AA9">
        <f t="shared" si="6"/>
        <v>127</v>
      </c>
      <c r="AB9">
        <f t="shared" si="6"/>
        <v>697</v>
      </c>
      <c r="AC9">
        <f t="shared" si="6"/>
        <v>1196</v>
      </c>
      <c r="AD9">
        <f t="shared" si="6"/>
        <v>204</v>
      </c>
      <c r="AE9" t="e">
        <f t="shared" si="6"/>
        <v>#VALUE!</v>
      </c>
      <c r="AF9" t="e">
        <f t="shared" si="6"/>
        <v>#VALUE!</v>
      </c>
      <c r="AG9" t="e">
        <f t="shared" si="6"/>
        <v>#VALUE!</v>
      </c>
      <c r="AH9">
        <f t="shared" si="6"/>
        <v>327</v>
      </c>
      <c r="AI9">
        <f t="shared" si="6"/>
        <v>349</v>
      </c>
      <c r="AJ9">
        <f t="shared" si="6"/>
        <v>398</v>
      </c>
      <c r="AK9">
        <f t="shared" si="6"/>
        <v>825</v>
      </c>
      <c r="AL9">
        <f t="shared" si="6"/>
        <v>832</v>
      </c>
      <c r="AM9" t="e">
        <f t="shared" si="6"/>
        <v>#VALUE!</v>
      </c>
      <c r="AN9">
        <f t="shared" si="6"/>
        <v>1032</v>
      </c>
      <c r="AO9">
        <f t="shared" si="6"/>
        <v>252</v>
      </c>
      <c r="AP9">
        <f t="shared" si="6"/>
        <v>632</v>
      </c>
      <c r="AQ9">
        <f t="shared" si="6"/>
        <v>373</v>
      </c>
      <c r="AR9">
        <f t="shared" si="6"/>
        <v>608</v>
      </c>
      <c r="AS9">
        <f t="shared" si="6"/>
        <v>687</v>
      </c>
      <c r="AT9">
        <f t="shared" si="6"/>
        <v>783</v>
      </c>
      <c r="AU9">
        <f t="shared" si="6"/>
        <v>272</v>
      </c>
      <c r="AV9">
        <f t="shared" si="6"/>
        <v>470</v>
      </c>
      <c r="AW9">
        <f t="shared" si="6"/>
        <v>241</v>
      </c>
      <c r="AX9">
        <f t="shared" si="6"/>
        <v>859</v>
      </c>
      <c r="AY9">
        <f t="shared" si="6"/>
        <v>579</v>
      </c>
      <c r="AZ9">
        <f t="shared" si="6"/>
        <v>441</v>
      </c>
      <c r="BA9" t="e">
        <f t="shared" si="6"/>
        <v>#VALUE!</v>
      </c>
      <c r="BB9">
        <f t="shared" si="6"/>
        <v>748</v>
      </c>
      <c r="BC9">
        <f t="shared" si="6"/>
        <v>949</v>
      </c>
      <c r="BD9">
        <f t="shared" si="6"/>
        <v>27</v>
      </c>
      <c r="BE9">
        <f t="shared" si="6"/>
        <v>551</v>
      </c>
      <c r="BF9">
        <f t="shared" si="6"/>
        <v>847</v>
      </c>
      <c r="BG9">
        <f t="shared" si="6"/>
        <v>902</v>
      </c>
      <c r="BH9">
        <f t="shared" si="6"/>
        <v>966</v>
      </c>
      <c r="BI9">
        <f t="shared" si="6"/>
        <v>1258</v>
      </c>
      <c r="BJ9">
        <f t="shared" si="6"/>
        <v>867</v>
      </c>
      <c r="BK9">
        <f t="shared" si="6"/>
        <v>299</v>
      </c>
      <c r="BL9">
        <f t="shared" si="6"/>
        <v>486</v>
      </c>
      <c r="BM9">
        <f t="shared" si="6"/>
        <v>1018</v>
      </c>
      <c r="BN9" t="e">
        <f t="shared" si="6"/>
        <v>#VALUE!</v>
      </c>
      <c r="BO9">
        <f t="shared" si="3"/>
        <v>801</v>
      </c>
      <c r="BP9">
        <f t="shared" si="3"/>
        <v>935</v>
      </c>
      <c r="BQ9">
        <f t="shared" si="3"/>
        <v>220</v>
      </c>
      <c r="BR9">
        <f t="shared" si="3"/>
        <v>62</v>
      </c>
      <c r="BS9">
        <f t="shared" si="3"/>
        <v>72</v>
      </c>
      <c r="BT9">
        <f t="shared" si="3"/>
        <v>82</v>
      </c>
      <c r="BU9">
        <f t="shared" si="3"/>
        <v>1065</v>
      </c>
      <c r="BV9">
        <f t="shared" si="3"/>
        <v>558</v>
      </c>
      <c r="BW9">
        <f t="shared" si="3"/>
        <v>1095</v>
      </c>
      <c r="BX9">
        <f t="shared" si="3"/>
        <v>94</v>
      </c>
      <c r="BY9">
        <f t="shared" si="3"/>
        <v>388</v>
      </c>
      <c r="BZ9">
        <f t="shared" si="3"/>
        <v>768</v>
      </c>
      <c r="CA9">
        <f t="shared" si="3"/>
        <v>1083</v>
      </c>
      <c r="CB9">
        <f t="shared" si="3"/>
        <v>1223</v>
      </c>
      <c r="CC9">
        <f t="shared" si="3"/>
        <v>314</v>
      </c>
      <c r="CD9">
        <f t="shared" si="3"/>
        <v>528</v>
      </c>
      <c r="CE9" t="e">
        <f t="shared" si="3"/>
        <v>#VALUE!</v>
      </c>
      <c r="CF9">
        <f t="shared" si="3"/>
        <v>1268</v>
      </c>
    </row>
    <row r="10" spans="1:84" x14ac:dyDescent="0.3">
      <c r="A10" t="s">
        <v>561</v>
      </c>
      <c r="B10">
        <f t="shared" si="4"/>
        <v>102</v>
      </c>
      <c r="C10">
        <f t="shared" si="4"/>
        <v>738</v>
      </c>
      <c r="D10">
        <f t="shared" si="4"/>
        <v>659</v>
      </c>
      <c r="E10">
        <f t="shared" si="4"/>
        <v>188</v>
      </c>
      <c r="F10">
        <f t="shared" si="4"/>
        <v>976</v>
      </c>
      <c r="G10">
        <f t="shared" si="4"/>
        <v>721</v>
      </c>
      <c r="H10">
        <f t="shared" si="4"/>
        <v>1112</v>
      </c>
      <c r="I10">
        <f t="shared" si="4"/>
        <v>33</v>
      </c>
      <c r="J10">
        <f t="shared" si="4"/>
        <v>1039</v>
      </c>
      <c r="K10">
        <f t="shared" si="4"/>
        <v>886</v>
      </c>
      <c r="L10" t="e">
        <f t="shared" si="4"/>
        <v>#VALUE!</v>
      </c>
      <c r="M10">
        <f t="shared" si="4"/>
        <v>423</v>
      </c>
      <c r="N10">
        <f t="shared" si="4"/>
        <v>502</v>
      </c>
      <c r="O10">
        <f t="shared" si="4"/>
        <v>1163</v>
      </c>
      <c r="P10">
        <f t="shared" si="4"/>
        <v>281</v>
      </c>
      <c r="Q10">
        <f t="shared" si="4"/>
        <v>364</v>
      </c>
      <c r="R10">
        <f t="shared" si="6"/>
        <v>417</v>
      </c>
      <c r="S10">
        <f t="shared" si="6"/>
        <v>495</v>
      </c>
      <c r="T10">
        <f t="shared" si="6"/>
        <v>648</v>
      </c>
      <c r="U10">
        <f t="shared" si="6"/>
        <v>815</v>
      </c>
      <c r="V10">
        <f t="shared" si="6"/>
        <v>895</v>
      </c>
      <c r="W10">
        <f t="shared" si="6"/>
        <v>1053</v>
      </c>
      <c r="X10">
        <f t="shared" si="6"/>
        <v>1149</v>
      </c>
      <c r="Y10">
        <f t="shared" si="6"/>
        <v>1237</v>
      </c>
      <c r="Z10">
        <f t="shared" si="6"/>
        <v>1250</v>
      </c>
      <c r="AA10">
        <f t="shared" si="6"/>
        <v>127</v>
      </c>
      <c r="AB10">
        <f t="shared" si="6"/>
        <v>697</v>
      </c>
      <c r="AC10">
        <f t="shared" si="6"/>
        <v>1196</v>
      </c>
      <c r="AD10">
        <f t="shared" si="6"/>
        <v>204</v>
      </c>
      <c r="AE10" t="e">
        <f t="shared" si="6"/>
        <v>#VALUE!</v>
      </c>
      <c r="AF10" t="e">
        <f t="shared" si="6"/>
        <v>#VALUE!</v>
      </c>
      <c r="AG10">
        <f t="shared" si="6"/>
        <v>135</v>
      </c>
      <c r="AH10">
        <f t="shared" si="6"/>
        <v>327</v>
      </c>
      <c r="AI10">
        <f t="shared" si="6"/>
        <v>349</v>
      </c>
      <c r="AJ10">
        <f t="shared" si="6"/>
        <v>398</v>
      </c>
      <c r="AK10">
        <f t="shared" si="6"/>
        <v>825</v>
      </c>
      <c r="AL10">
        <f t="shared" si="6"/>
        <v>832</v>
      </c>
      <c r="AM10" t="e">
        <f t="shared" si="6"/>
        <v>#VALUE!</v>
      </c>
      <c r="AN10">
        <f t="shared" si="6"/>
        <v>1032</v>
      </c>
      <c r="AO10">
        <f t="shared" si="6"/>
        <v>252</v>
      </c>
      <c r="AP10">
        <f t="shared" si="6"/>
        <v>632</v>
      </c>
      <c r="AQ10">
        <f t="shared" si="6"/>
        <v>373</v>
      </c>
      <c r="AR10">
        <f t="shared" si="6"/>
        <v>608</v>
      </c>
      <c r="AS10">
        <f t="shared" si="6"/>
        <v>687</v>
      </c>
      <c r="AT10">
        <f t="shared" si="6"/>
        <v>783</v>
      </c>
      <c r="AU10">
        <f t="shared" si="6"/>
        <v>272</v>
      </c>
      <c r="AV10">
        <f t="shared" si="6"/>
        <v>470</v>
      </c>
      <c r="AW10">
        <f t="shared" si="6"/>
        <v>241</v>
      </c>
      <c r="AX10">
        <f t="shared" si="6"/>
        <v>859</v>
      </c>
      <c r="AY10">
        <f t="shared" si="6"/>
        <v>579</v>
      </c>
      <c r="AZ10">
        <f t="shared" si="6"/>
        <v>441</v>
      </c>
      <c r="BA10" t="e">
        <f t="shared" si="6"/>
        <v>#VALUE!</v>
      </c>
      <c r="BB10">
        <f t="shared" si="6"/>
        <v>748</v>
      </c>
      <c r="BC10">
        <f t="shared" si="6"/>
        <v>949</v>
      </c>
      <c r="BD10">
        <f t="shared" si="6"/>
        <v>27</v>
      </c>
      <c r="BE10">
        <f t="shared" si="6"/>
        <v>551</v>
      </c>
      <c r="BF10">
        <f t="shared" si="6"/>
        <v>847</v>
      </c>
      <c r="BG10">
        <f t="shared" si="6"/>
        <v>902</v>
      </c>
      <c r="BH10">
        <f t="shared" si="6"/>
        <v>966</v>
      </c>
      <c r="BI10">
        <f t="shared" si="6"/>
        <v>1258</v>
      </c>
      <c r="BJ10">
        <f t="shared" si="6"/>
        <v>867</v>
      </c>
      <c r="BK10">
        <f t="shared" si="6"/>
        <v>299</v>
      </c>
      <c r="BL10">
        <f t="shared" si="6"/>
        <v>486</v>
      </c>
      <c r="BM10">
        <f t="shared" si="6"/>
        <v>1018</v>
      </c>
      <c r="BN10" t="e">
        <f t="shared" si="6"/>
        <v>#VALUE!</v>
      </c>
      <c r="BO10">
        <f t="shared" si="3"/>
        <v>801</v>
      </c>
      <c r="BP10">
        <f t="shared" si="3"/>
        <v>935</v>
      </c>
      <c r="BQ10">
        <f t="shared" si="3"/>
        <v>220</v>
      </c>
      <c r="BR10">
        <f t="shared" si="3"/>
        <v>62</v>
      </c>
      <c r="BS10">
        <f t="shared" si="3"/>
        <v>72</v>
      </c>
      <c r="BT10">
        <f t="shared" si="3"/>
        <v>82</v>
      </c>
      <c r="BU10">
        <f t="shared" si="3"/>
        <v>1065</v>
      </c>
      <c r="BV10">
        <f t="shared" si="3"/>
        <v>558</v>
      </c>
      <c r="BW10">
        <f t="shared" si="3"/>
        <v>1095</v>
      </c>
      <c r="BX10">
        <f t="shared" si="3"/>
        <v>94</v>
      </c>
      <c r="BY10">
        <f t="shared" si="3"/>
        <v>388</v>
      </c>
      <c r="BZ10">
        <f t="shared" si="3"/>
        <v>768</v>
      </c>
      <c r="CA10">
        <f t="shared" si="3"/>
        <v>1083</v>
      </c>
      <c r="CB10">
        <f t="shared" si="3"/>
        <v>1223</v>
      </c>
      <c r="CC10">
        <f t="shared" si="3"/>
        <v>314</v>
      </c>
      <c r="CD10">
        <f t="shared" si="3"/>
        <v>528</v>
      </c>
      <c r="CE10" t="e">
        <f t="shared" si="3"/>
        <v>#VALUE!</v>
      </c>
      <c r="CF10">
        <f t="shared" si="3"/>
        <v>1268</v>
      </c>
    </row>
    <row r="11" spans="1:84" x14ac:dyDescent="0.3">
      <c r="A11" t="s">
        <v>562</v>
      </c>
      <c r="B11">
        <f t="shared" si="4"/>
        <v>102</v>
      </c>
      <c r="C11" t="e">
        <f t="shared" si="4"/>
        <v>#VALUE!</v>
      </c>
      <c r="D11">
        <f t="shared" si="4"/>
        <v>659</v>
      </c>
      <c r="E11">
        <f t="shared" si="4"/>
        <v>188</v>
      </c>
      <c r="F11">
        <f t="shared" si="4"/>
        <v>976</v>
      </c>
      <c r="G11">
        <f t="shared" si="4"/>
        <v>721</v>
      </c>
      <c r="H11">
        <f t="shared" si="4"/>
        <v>1112</v>
      </c>
      <c r="I11">
        <f t="shared" si="4"/>
        <v>33</v>
      </c>
      <c r="J11">
        <f t="shared" si="4"/>
        <v>1039</v>
      </c>
      <c r="K11">
        <f t="shared" si="4"/>
        <v>886</v>
      </c>
      <c r="L11" t="e">
        <f t="shared" si="4"/>
        <v>#VALUE!</v>
      </c>
      <c r="M11">
        <f t="shared" si="4"/>
        <v>423</v>
      </c>
      <c r="N11">
        <f t="shared" si="4"/>
        <v>502</v>
      </c>
      <c r="O11" t="e">
        <f t="shared" si="4"/>
        <v>#VALUE!</v>
      </c>
      <c r="P11">
        <f t="shared" si="4"/>
        <v>281</v>
      </c>
      <c r="Q11">
        <f t="shared" si="4"/>
        <v>364</v>
      </c>
      <c r="R11">
        <f t="shared" si="6"/>
        <v>417</v>
      </c>
      <c r="S11">
        <f t="shared" si="6"/>
        <v>495</v>
      </c>
      <c r="T11">
        <f t="shared" si="6"/>
        <v>648</v>
      </c>
      <c r="U11">
        <f t="shared" si="6"/>
        <v>815</v>
      </c>
      <c r="V11">
        <f t="shared" si="6"/>
        <v>895</v>
      </c>
      <c r="W11">
        <f t="shared" si="6"/>
        <v>1053</v>
      </c>
      <c r="X11">
        <f t="shared" si="6"/>
        <v>1149</v>
      </c>
      <c r="Y11">
        <f t="shared" si="6"/>
        <v>1237</v>
      </c>
      <c r="Z11">
        <f t="shared" si="6"/>
        <v>1250</v>
      </c>
      <c r="AA11">
        <f t="shared" si="6"/>
        <v>127</v>
      </c>
      <c r="AB11">
        <f t="shared" si="6"/>
        <v>697</v>
      </c>
      <c r="AC11">
        <f t="shared" si="6"/>
        <v>1196</v>
      </c>
      <c r="AD11" t="e">
        <f t="shared" si="6"/>
        <v>#VALUE!</v>
      </c>
      <c r="AE11" t="e">
        <f t="shared" si="6"/>
        <v>#VALUE!</v>
      </c>
      <c r="AF11" t="e">
        <f t="shared" si="6"/>
        <v>#VALUE!</v>
      </c>
      <c r="AG11" t="e">
        <f t="shared" si="6"/>
        <v>#VALUE!</v>
      </c>
      <c r="AH11">
        <f t="shared" si="6"/>
        <v>327</v>
      </c>
      <c r="AI11">
        <f t="shared" si="6"/>
        <v>349</v>
      </c>
      <c r="AJ11">
        <f t="shared" si="6"/>
        <v>398</v>
      </c>
      <c r="AK11">
        <f t="shared" si="6"/>
        <v>825</v>
      </c>
      <c r="AL11">
        <f t="shared" si="6"/>
        <v>832</v>
      </c>
      <c r="AM11" t="e">
        <f t="shared" si="6"/>
        <v>#VALUE!</v>
      </c>
      <c r="AN11">
        <f t="shared" si="6"/>
        <v>1032</v>
      </c>
      <c r="AO11">
        <f t="shared" si="6"/>
        <v>252</v>
      </c>
      <c r="AP11">
        <f t="shared" si="6"/>
        <v>632</v>
      </c>
      <c r="AQ11">
        <f t="shared" si="6"/>
        <v>373</v>
      </c>
      <c r="AR11">
        <f t="shared" si="6"/>
        <v>608</v>
      </c>
      <c r="AS11">
        <f t="shared" si="6"/>
        <v>687</v>
      </c>
      <c r="AT11">
        <f t="shared" si="6"/>
        <v>783</v>
      </c>
      <c r="AU11">
        <f t="shared" si="6"/>
        <v>272</v>
      </c>
      <c r="AV11">
        <f t="shared" si="6"/>
        <v>470</v>
      </c>
      <c r="AW11">
        <f t="shared" si="6"/>
        <v>241</v>
      </c>
      <c r="AX11">
        <f t="shared" si="6"/>
        <v>859</v>
      </c>
      <c r="AY11">
        <f t="shared" si="6"/>
        <v>579</v>
      </c>
      <c r="AZ11">
        <f t="shared" si="6"/>
        <v>441</v>
      </c>
      <c r="BA11" t="e">
        <f t="shared" si="6"/>
        <v>#VALUE!</v>
      </c>
      <c r="BB11">
        <f t="shared" si="6"/>
        <v>748</v>
      </c>
      <c r="BC11">
        <f t="shared" si="6"/>
        <v>949</v>
      </c>
      <c r="BD11">
        <f t="shared" si="6"/>
        <v>27</v>
      </c>
      <c r="BE11">
        <f t="shared" si="6"/>
        <v>551</v>
      </c>
      <c r="BF11">
        <f t="shared" si="6"/>
        <v>847</v>
      </c>
      <c r="BG11">
        <f t="shared" si="6"/>
        <v>902</v>
      </c>
      <c r="BH11">
        <f t="shared" si="6"/>
        <v>966</v>
      </c>
      <c r="BI11">
        <f t="shared" si="6"/>
        <v>1258</v>
      </c>
      <c r="BJ11">
        <f t="shared" si="6"/>
        <v>867</v>
      </c>
      <c r="BK11">
        <f t="shared" si="6"/>
        <v>299</v>
      </c>
      <c r="BL11">
        <f t="shared" si="6"/>
        <v>486</v>
      </c>
      <c r="BM11">
        <f t="shared" si="6"/>
        <v>1018</v>
      </c>
      <c r="BN11" t="e">
        <f t="shared" si="6"/>
        <v>#VALUE!</v>
      </c>
      <c r="BO11">
        <f t="shared" si="3"/>
        <v>801</v>
      </c>
      <c r="BP11">
        <f t="shared" si="3"/>
        <v>935</v>
      </c>
      <c r="BQ11" t="e">
        <f t="shared" si="3"/>
        <v>#VALUE!</v>
      </c>
      <c r="BR11">
        <f t="shared" si="3"/>
        <v>62</v>
      </c>
      <c r="BS11">
        <f t="shared" si="3"/>
        <v>72</v>
      </c>
      <c r="BT11">
        <f t="shared" si="3"/>
        <v>82</v>
      </c>
      <c r="BU11">
        <f t="shared" si="3"/>
        <v>1065</v>
      </c>
      <c r="BV11">
        <f t="shared" si="3"/>
        <v>558</v>
      </c>
      <c r="BW11">
        <f t="shared" si="3"/>
        <v>1095</v>
      </c>
      <c r="BX11">
        <f t="shared" si="3"/>
        <v>94</v>
      </c>
      <c r="BY11">
        <f t="shared" si="3"/>
        <v>388</v>
      </c>
      <c r="BZ11">
        <f t="shared" si="3"/>
        <v>768</v>
      </c>
      <c r="CA11">
        <f t="shared" si="3"/>
        <v>1083</v>
      </c>
      <c r="CB11">
        <f t="shared" si="3"/>
        <v>1223</v>
      </c>
      <c r="CC11">
        <f t="shared" si="3"/>
        <v>314</v>
      </c>
      <c r="CD11">
        <f t="shared" si="3"/>
        <v>528</v>
      </c>
      <c r="CE11" t="e">
        <f t="shared" si="3"/>
        <v>#VALUE!</v>
      </c>
      <c r="CF11">
        <f t="shared" si="3"/>
        <v>1268</v>
      </c>
    </row>
    <row r="12" spans="1:84" x14ac:dyDescent="0.3">
      <c r="A12" t="s">
        <v>563</v>
      </c>
      <c r="B12">
        <f t="shared" si="4"/>
        <v>102</v>
      </c>
      <c r="C12" t="e">
        <f t="shared" si="4"/>
        <v>#VALUE!</v>
      </c>
      <c r="D12">
        <f t="shared" si="4"/>
        <v>659</v>
      </c>
      <c r="E12">
        <f t="shared" si="4"/>
        <v>188</v>
      </c>
      <c r="F12">
        <f t="shared" si="4"/>
        <v>976</v>
      </c>
      <c r="G12">
        <f t="shared" si="4"/>
        <v>721</v>
      </c>
      <c r="H12">
        <f t="shared" si="4"/>
        <v>1112</v>
      </c>
      <c r="I12">
        <f t="shared" si="4"/>
        <v>33</v>
      </c>
      <c r="J12">
        <f t="shared" si="4"/>
        <v>1039</v>
      </c>
      <c r="K12">
        <f t="shared" si="4"/>
        <v>886</v>
      </c>
      <c r="L12" t="e">
        <f t="shared" si="4"/>
        <v>#VALUE!</v>
      </c>
      <c r="M12">
        <f t="shared" si="4"/>
        <v>423</v>
      </c>
      <c r="N12">
        <f t="shared" si="4"/>
        <v>502</v>
      </c>
      <c r="O12">
        <f t="shared" si="4"/>
        <v>1163</v>
      </c>
      <c r="P12">
        <f t="shared" si="4"/>
        <v>281</v>
      </c>
      <c r="Q12">
        <f t="shared" si="4"/>
        <v>364</v>
      </c>
      <c r="R12">
        <f t="shared" si="6"/>
        <v>417</v>
      </c>
      <c r="S12">
        <f t="shared" si="6"/>
        <v>495</v>
      </c>
      <c r="T12">
        <f t="shared" si="6"/>
        <v>648</v>
      </c>
      <c r="U12">
        <f t="shared" si="6"/>
        <v>815</v>
      </c>
      <c r="V12">
        <f t="shared" si="6"/>
        <v>895</v>
      </c>
      <c r="W12">
        <f t="shared" si="6"/>
        <v>1053</v>
      </c>
      <c r="X12">
        <f t="shared" si="6"/>
        <v>1149</v>
      </c>
      <c r="Y12">
        <f t="shared" si="6"/>
        <v>1237</v>
      </c>
      <c r="Z12">
        <f t="shared" si="6"/>
        <v>1250</v>
      </c>
      <c r="AA12">
        <f t="shared" si="6"/>
        <v>127</v>
      </c>
      <c r="AB12">
        <f t="shared" ref="AB12:AQ36" si="7">FIND(AB$1,$A12)</f>
        <v>697</v>
      </c>
      <c r="AC12">
        <f t="shared" si="7"/>
        <v>1196</v>
      </c>
      <c r="AD12">
        <f t="shared" si="7"/>
        <v>204</v>
      </c>
      <c r="AE12" t="e">
        <f t="shared" si="7"/>
        <v>#VALUE!</v>
      </c>
      <c r="AF12" t="e">
        <f t="shared" si="7"/>
        <v>#VALUE!</v>
      </c>
      <c r="AG12" t="e">
        <f t="shared" si="7"/>
        <v>#VALUE!</v>
      </c>
      <c r="AH12">
        <f t="shared" si="7"/>
        <v>327</v>
      </c>
      <c r="AI12">
        <f t="shared" si="7"/>
        <v>349</v>
      </c>
      <c r="AJ12">
        <f t="shared" si="7"/>
        <v>398</v>
      </c>
      <c r="AK12">
        <f t="shared" si="7"/>
        <v>825</v>
      </c>
      <c r="AL12">
        <f t="shared" si="7"/>
        <v>832</v>
      </c>
      <c r="AM12" t="e">
        <f t="shared" si="7"/>
        <v>#VALUE!</v>
      </c>
      <c r="AN12">
        <f t="shared" si="7"/>
        <v>1032</v>
      </c>
      <c r="AO12">
        <f t="shared" si="7"/>
        <v>252</v>
      </c>
      <c r="AP12">
        <f t="shared" si="7"/>
        <v>632</v>
      </c>
      <c r="AQ12">
        <f t="shared" si="7"/>
        <v>373</v>
      </c>
      <c r="AR12">
        <f t="shared" ref="AR12:BG27" si="8">FIND(AR$1,$A12)</f>
        <v>608</v>
      </c>
      <c r="AS12">
        <f t="shared" si="8"/>
        <v>687</v>
      </c>
      <c r="AT12">
        <f t="shared" si="8"/>
        <v>783</v>
      </c>
      <c r="AU12">
        <f t="shared" si="8"/>
        <v>272</v>
      </c>
      <c r="AV12">
        <f t="shared" si="8"/>
        <v>470</v>
      </c>
      <c r="AW12">
        <f t="shared" si="8"/>
        <v>241</v>
      </c>
      <c r="AX12">
        <f t="shared" si="8"/>
        <v>859</v>
      </c>
      <c r="AY12">
        <f t="shared" si="8"/>
        <v>579</v>
      </c>
      <c r="AZ12">
        <f t="shared" si="8"/>
        <v>441</v>
      </c>
      <c r="BA12" t="e">
        <f t="shared" si="8"/>
        <v>#VALUE!</v>
      </c>
      <c r="BB12">
        <f t="shared" si="8"/>
        <v>748</v>
      </c>
      <c r="BC12">
        <f t="shared" si="8"/>
        <v>949</v>
      </c>
      <c r="BD12">
        <f t="shared" si="8"/>
        <v>27</v>
      </c>
      <c r="BE12">
        <f t="shared" si="8"/>
        <v>551</v>
      </c>
      <c r="BF12">
        <f t="shared" si="8"/>
        <v>847</v>
      </c>
      <c r="BG12">
        <f t="shared" si="8"/>
        <v>902</v>
      </c>
      <c r="BH12" t="e">
        <f t="shared" ref="BH12:BW33" si="9">FIND(BH$1,$A12)</f>
        <v>#VALUE!</v>
      </c>
      <c r="BI12">
        <f t="shared" si="9"/>
        <v>1258</v>
      </c>
      <c r="BJ12">
        <f t="shared" si="9"/>
        <v>867</v>
      </c>
      <c r="BK12">
        <f t="shared" si="9"/>
        <v>299</v>
      </c>
      <c r="BL12">
        <f t="shared" si="9"/>
        <v>486</v>
      </c>
      <c r="BM12">
        <f t="shared" si="9"/>
        <v>1018</v>
      </c>
      <c r="BN12" t="e">
        <f t="shared" si="9"/>
        <v>#VALUE!</v>
      </c>
      <c r="BO12">
        <f t="shared" si="3"/>
        <v>801</v>
      </c>
      <c r="BP12">
        <f t="shared" si="3"/>
        <v>935</v>
      </c>
      <c r="BQ12">
        <f t="shared" si="3"/>
        <v>220</v>
      </c>
      <c r="BR12">
        <f t="shared" si="3"/>
        <v>62</v>
      </c>
      <c r="BS12">
        <f t="shared" si="3"/>
        <v>72</v>
      </c>
      <c r="BT12">
        <f t="shared" si="3"/>
        <v>82</v>
      </c>
      <c r="BU12">
        <f t="shared" si="3"/>
        <v>1065</v>
      </c>
      <c r="BV12">
        <f t="shared" si="3"/>
        <v>558</v>
      </c>
      <c r="BW12">
        <f t="shared" si="3"/>
        <v>1095</v>
      </c>
      <c r="BX12">
        <f t="shared" si="3"/>
        <v>94</v>
      </c>
      <c r="BY12">
        <f t="shared" si="3"/>
        <v>388</v>
      </c>
      <c r="BZ12">
        <f t="shared" si="3"/>
        <v>768</v>
      </c>
      <c r="CA12">
        <f t="shared" si="3"/>
        <v>1083</v>
      </c>
      <c r="CB12">
        <f t="shared" si="3"/>
        <v>1223</v>
      </c>
      <c r="CC12">
        <f t="shared" si="3"/>
        <v>314</v>
      </c>
      <c r="CD12">
        <f t="shared" si="3"/>
        <v>528</v>
      </c>
      <c r="CE12" t="e">
        <f t="shared" si="3"/>
        <v>#VALUE!</v>
      </c>
      <c r="CF12">
        <f t="shared" si="3"/>
        <v>1268</v>
      </c>
    </row>
    <row r="13" spans="1:84" x14ac:dyDescent="0.3">
      <c r="A13" t="s">
        <v>564</v>
      </c>
      <c r="B13">
        <f t="shared" si="4"/>
        <v>102</v>
      </c>
      <c r="C13" t="e">
        <f t="shared" si="4"/>
        <v>#VALUE!</v>
      </c>
      <c r="D13">
        <f t="shared" si="4"/>
        <v>659</v>
      </c>
      <c r="E13">
        <f t="shared" si="4"/>
        <v>188</v>
      </c>
      <c r="F13">
        <f t="shared" si="4"/>
        <v>976</v>
      </c>
      <c r="G13">
        <f t="shared" si="4"/>
        <v>721</v>
      </c>
      <c r="H13">
        <f t="shared" si="4"/>
        <v>1112</v>
      </c>
      <c r="I13">
        <f t="shared" si="4"/>
        <v>33</v>
      </c>
      <c r="J13">
        <f t="shared" si="4"/>
        <v>1039</v>
      </c>
      <c r="K13">
        <f t="shared" si="4"/>
        <v>886</v>
      </c>
      <c r="L13" t="e">
        <f t="shared" si="4"/>
        <v>#VALUE!</v>
      </c>
      <c r="M13">
        <f t="shared" si="4"/>
        <v>423</v>
      </c>
      <c r="N13">
        <f t="shared" si="4"/>
        <v>502</v>
      </c>
      <c r="O13" t="e">
        <f t="shared" si="4"/>
        <v>#VALUE!</v>
      </c>
      <c r="P13">
        <f t="shared" si="4"/>
        <v>281</v>
      </c>
      <c r="Q13">
        <f t="shared" si="4"/>
        <v>364</v>
      </c>
      <c r="R13">
        <f t="shared" ref="R13:AG41" si="10">FIND(R$1,$A13)</f>
        <v>417</v>
      </c>
      <c r="S13">
        <f t="shared" si="10"/>
        <v>495</v>
      </c>
      <c r="T13">
        <f t="shared" si="10"/>
        <v>648</v>
      </c>
      <c r="U13">
        <f t="shared" si="10"/>
        <v>815</v>
      </c>
      <c r="V13">
        <f t="shared" si="10"/>
        <v>895</v>
      </c>
      <c r="W13">
        <f t="shared" si="10"/>
        <v>1053</v>
      </c>
      <c r="X13">
        <f t="shared" si="10"/>
        <v>1149</v>
      </c>
      <c r="Y13">
        <f t="shared" si="10"/>
        <v>1237</v>
      </c>
      <c r="Z13">
        <f t="shared" si="10"/>
        <v>1250</v>
      </c>
      <c r="AA13">
        <f t="shared" si="10"/>
        <v>127</v>
      </c>
      <c r="AB13">
        <f t="shared" si="10"/>
        <v>697</v>
      </c>
      <c r="AC13" t="e">
        <f t="shared" si="10"/>
        <v>#VALUE!</v>
      </c>
      <c r="AD13" t="e">
        <f t="shared" si="10"/>
        <v>#VALUE!</v>
      </c>
      <c r="AE13" t="e">
        <f t="shared" si="10"/>
        <v>#VALUE!</v>
      </c>
      <c r="AF13" t="e">
        <f t="shared" si="10"/>
        <v>#VALUE!</v>
      </c>
      <c r="AG13" t="e">
        <f t="shared" si="10"/>
        <v>#VALUE!</v>
      </c>
      <c r="AH13">
        <f t="shared" si="7"/>
        <v>327</v>
      </c>
      <c r="AI13">
        <f t="shared" si="7"/>
        <v>349</v>
      </c>
      <c r="AJ13">
        <f t="shared" si="7"/>
        <v>398</v>
      </c>
      <c r="AK13">
        <f t="shared" si="7"/>
        <v>825</v>
      </c>
      <c r="AL13">
        <f t="shared" si="7"/>
        <v>832</v>
      </c>
      <c r="AM13" t="e">
        <f t="shared" si="7"/>
        <v>#VALUE!</v>
      </c>
      <c r="AN13">
        <f t="shared" si="7"/>
        <v>1032</v>
      </c>
      <c r="AO13">
        <f t="shared" si="7"/>
        <v>252</v>
      </c>
      <c r="AP13">
        <f t="shared" si="7"/>
        <v>632</v>
      </c>
      <c r="AQ13">
        <f t="shared" si="7"/>
        <v>373</v>
      </c>
      <c r="AR13">
        <f t="shared" si="8"/>
        <v>608</v>
      </c>
      <c r="AS13">
        <f t="shared" si="8"/>
        <v>687</v>
      </c>
      <c r="AT13">
        <f t="shared" si="8"/>
        <v>783</v>
      </c>
      <c r="AU13">
        <f t="shared" si="8"/>
        <v>272</v>
      </c>
      <c r="AV13">
        <f t="shared" si="8"/>
        <v>470</v>
      </c>
      <c r="AW13">
        <f t="shared" si="8"/>
        <v>241</v>
      </c>
      <c r="AX13">
        <f t="shared" si="8"/>
        <v>859</v>
      </c>
      <c r="AY13">
        <f t="shared" si="8"/>
        <v>579</v>
      </c>
      <c r="AZ13">
        <f t="shared" si="8"/>
        <v>441</v>
      </c>
      <c r="BA13" t="e">
        <f t="shared" si="8"/>
        <v>#VALUE!</v>
      </c>
      <c r="BB13">
        <f t="shared" si="8"/>
        <v>748</v>
      </c>
      <c r="BC13">
        <f t="shared" si="8"/>
        <v>949</v>
      </c>
      <c r="BD13">
        <f t="shared" si="8"/>
        <v>27</v>
      </c>
      <c r="BE13">
        <f t="shared" si="8"/>
        <v>551</v>
      </c>
      <c r="BF13">
        <f t="shared" si="8"/>
        <v>847</v>
      </c>
      <c r="BG13" t="e">
        <f t="shared" si="8"/>
        <v>#VALUE!</v>
      </c>
      <c r="BH13">
        <f t="shared" si="9"/>
        <v>966</v>
      </c>
      <c r="BI13">
        <f t="shared" si="9"/>
        <v>1258</v>
      </c>
      <c r="BJ13">
        <f t="shared" si="9"/>
        <v>867</v>
      </c>
      <c r="BK13">
        <f t="shared" si="9"/>
        <v>299</v>
      </c>
      <c r="BL13">
        <f t="shared" si="9"/>
        <v>486</v>
      </c>
      <c r="BM13">
        <f t="shared" si="9"/>
        <v>1018</v>
      </c>
      <c r="BN13" t="e">
        <f t="shared" si="9"/>
        <v>#VALUE!</v>
      </c>
      <c r="BO13">
        <f t="shared" si="3"/>
        <v>801</v>
      </c>
      <c r="BP13">
        <f t="shared" si="3"/>
        <v>935</v>
      </c>
      <c r="BQ13">
        <f t="shared" si="3"/>
        <v>220</v>
      </c>
      <c r="BR13">
        <f t="shared" si="3"/>
        <v>62</v>
      </c>
      <c r="BS13">
        <f t="shared" si="3"/>
        <v>72</v>
      </c>
      <c r="BT13">
        <f t="shared" si="3"/>
        <v>82</v>
      </c>
      <c r="BU13">
        <f t="shared" si="3"/>
        <v>1065</v>
      </c>
      <c r="BV13">
        <f t="shared" si="3"/>
        <v>558</v>
      </c>
      <c r="BW13">
        <f t="shared" si="3"/>
        <v>1095</v>
      </c>
      <c r="BX13">
        <f t="shared" si="3"/>
        <v>94</v>
      </c>
      <c r="BY13">
        <f t="shared" si="3"/>
        <v>388</v>
      </c>
      <c r="BZ13" t="e">
        <f t="shared" si="3"/>
        <v>#VALUE!</v>
      </c>
      <c r="CA13">
        <f t="shared" si="3"/>
        <v>1083</v>
      </c>
      <c r="CB13">
        <f t="shared" si="3"/>
        <v>1223</v>
      </c>
      <c r="CC13">
        <f t="shared" si="3"/>
        <v>314</v>
      </c>
      <c r="CD13">
        <f t="shared" si="3"/>
        <v>528</v>
      </c>
      <c r="CE13" t="e">
        <f t="shared" si="3"/>
        <v>#VALUE!</v>
      </c>
      <c r="CF13">
        <f t="shared" si="3"/>
        <v>1268</v>
      </c>
    </row>
    <row r="14" spans="1:84" x14ac:dyDescent="0.3">
      <c r="A14" t="s">
        <v>565</v>
      </c>
      <c r="B14">
        <f t="shared" si="4"/>
        <v>102</v>
      </c>
      <c r="C14" t="e">
        <f t="shared" si="4"/>
        <v>#VALUE!</v>
      </c>
      <c r="D14">
        <f t="shared" si="4"/>
        <v>659</v>
      </c>
      <c r="E14">
        <f t="shared" si="4"/>
        <v>188</v>
      </c>
      <c r="F14">
        <f t="shared" si="4"/>
        <v>976</v>
      </c>
      <c r="G14">
        <f t="shared" si="4"/>
        <v>721</v>
      </c>
      <c r="H14">
        <f t="shared" si="4"/>
        <v>1112</v>
      </c>
      <c r="I14">
        <f t="shared" si="4"/>
        <v>33</v>
      </c>
      <c r="J14">
        <f t="shared" si="4"/>
        <v>1039</v>
      </c>
      <c r="K14">
        <f t="shared" si="4"/>
        <v>886</v>
      </c>
      <c r="L14" t="e">
        <f t="shared" si="4"/>
        <v>#VALUE!</v>
      </c>
      <c r="M14">
        <f t="shared" si="4"/>
        <v>423</v>
      </c>
      <c r="N14">
        <f t="shared" si="4"/>
        <v>502</v>
      </c>
      <c r="O14" t="e">
        <f t="shared" si="4"/>
        <v>#VALUE!</v>
      </c>
      <c r="P14">
        <f t="shared" si="4"/>
        <v>281</v>
      </c>
      <c r="Q14">
        <f t="shared" si="4"/>
        <v>364</v>
      </c>
      <c r="R14">
        <f t="shared" si="10"/>
        <v>417</v>
      </c>
      <c r="S14">
        <f t="shared" si="10"/>
        <v>495</v>
      </c>
      <c r="T14">
        <f t="shared" si="10"/>
        <v>648</v>
      </c>
      <c r="U14">
        <f t="shared" si="10"/>
        <v>815</v>
      </c>
      <c r="V14">
        <f t="shared" si="10"/>
        <v>895</v>
      </c>
      <c r="W14">
        <f t="shared" si="10"/>
        <v>1053</v>
      </c>
      <c r="X14">
        <f t="shared" si="10"/>
        <v>1149</v>
      </c>
      <c r="Y14">
        <f t="shared" si="10"/>
        <v>1237</v>
      </c>
      <c r="Z14">
        <f t="shared" si="10"/>
        <v>1250</v>
      </c>
      <c r="AA14">
        <f t="shared" si="10"/>
        <v>127</v>
      </c>
      <c r="AB14" t="e">
        <f t="shared" si="10"/>
        <v>#VALUE!</v>
      </c>
      <c r="AC14">
        <f t="shared" si="10"/>
        <v>1196</v>
      </c>
      <c r="AD14">
        <f t="shared" si="10"/>
        <v>204</v>
      </c>
      <c r="AE14" t="e">
        <f t="shared" si="10"/>
        <v>#VALUE!</v>
      </c>
      <c r="AF14" t="e">
        <f t="shared" si="10"/>
        <v>#VALUE!</v>
      </c>
      <c r="AG14" t="e">
        <f t="shared" si="10"/>
        <v>#VALUE!</v>
      </c>
      <c r="AH14">
        <f t="shared" si="7"/>
        <v>327</v>
      </c>
      <c r="AI14">
        <f t="shared" si="7"/>
        <v>349</v>
      </c>
      <c r="AJ14">
        <f t="shared" si="7"/>
        <v>398</v>
      </c>
      <c r="AK14">
        <f t="shared" si="7"/>
        <v>825</v>
      </c>
      <c r="AL14">
        <f t="shared" si="7"/>
        <v>832</v>
      </c>
      <c r="AM14" t="e">
        <f t="shared" si="7"/>
        <v>#VALUE!</v>
      </c>
      <c r="AN14">
        <f t="shared" si="7"/>
        <v>1032</v>
      </c>
      <c r="AO14">
        <f t="shared" si="7"/>
        <v>252</v>
      </c>
      <c r="AP14">
        <f t="shared" si="7"/>
        <v>632</v>
      </c>
      <c r="AQ14">
        <f t="shared" si="7"/>
        <v>373</v>
      </c>
      <c r="AR14">
        <f t="shared" si="8"/>
        <v>608</v>
      </c>
      <c r="AS14">
        <f t="shared" si="8"/>
        <v>687</v>
      </c>
      <c r="AT14">
        <f t="shared" si="8"/>
        <v>783</v>
      </c>
      <c r="AU14">
        <f t="shared" si="8"/>
        <v>272</v>
      </c>
      <c r="AV14">
        <f t="shared" si="8"/>
        <v>470</v>
      </c>
      <c r="AW14">
        <f t="shared" si="8"/>
        <v>241</v>
      </c>
      <c r="AX14">
        <f t="shared" si="8"/>
        <v>859</v>
      </c>
      <c r="AY14">
        <f t="shared" si="8"/>
        <v>579</v>
      </c>
      <c r="AZ14">
        <f t="shared" si="8"/>
        <v>441</v>
      </c>
      <c r="BA14" t="e">
        <f t="shared" si="8"/>
        <v>#VALUE!</v>
      </c>
      <c r="BB14">
        <f t="shared" si="8"/>
        <v>748</v>
      </c>
      <c r="BC14">
        <f t="shared" si="8"/>
        <v>949</v>
      </c>
      <c r="BD14">
        <f t="shared" si="8"/>
        <v>27</v>
      </c>
      <c r="BE14">
        <f t="shared" si="8"/>
        <v>551</v>
      </c>
      <c r="BF14">
        <f t="shared" si="8"/>
        <v>847</v>
      </c>
      <c r="BG14">
        <f t="shared" si="8"/>
        <v>902</v>
      </c>
      <c r="BH14">
        <f t="shared" si="9"/>
        <v>966</v>
      </c>
      <c r="BI14">
        <f t="shared" si="9"/>
        <v>1258</v>
      </c>
      <c r="BJ14">
        <f t="shared" si="9"/>
        <v>867</v>
      </c>
      <c r="BK14">
        <f t="shared" si="9"/>
        <v>299</v>
      </c>
      <c r="BL14">
        <f t="shared" si="9"/>
        <v>486</v>
      </c>
      <c r="BM14">
        <f t="shared" si="9"/>
        <v>1018</v>
      </c>
      <c r="BN14" t="e">
        <f t="shared" si="9"/>
        <v>#VALUE!</v>
      </c>
      <c r="BO14">
        <f t="shared" si="3"/>
        <v>801</v>
      </c>
      <c r="BP14">
        <f t="shared" si="3"/>
        <v>935</v>
      </c>
      <c r="BQ14">
        <f t="shared" si="3"/>
        <v>220</v>
      </c>
      <c r="BR14">
        <f t="shared" si="3"/>
        <v>62</v>
      </c>
      <c r="BS14">
        <f t="shared" si="3"/>
        <v>72</v>
      </c>
      <c r="BT14">
        <f t="shared" si="3"/>
        <v>82</v>
      </c>
      <c r="BU14">
        <f t="shared" si="3"/>
        <v>1065</v>
      </c>
      <c r="BV14">
        <f t="shared" si="3"/>
        <v>558</v>
      </c>
      <c r="BW14">
        <f t="shared" si="3"/>
        <v>1095</v>
      </c>
      <c r="BX14">
        <f t="shared" si="3"/>
        <v>94</v>
      </c>
      <c r="BY14">
        <f t="shared" si="3"/>
        <v>388</v>
      </c>
      <c r="BZ14">
        <f t="shared" si="3"/>
        <v>768</v>
      </c>
      <c r="CA14">
        <f t="shared" si="3"/>
        <v>1083</v>
      </c>
      <c r="CB14">
        <f t="shared" si="3"/>
        <v>1223</v>
      </c>
      <c r="CC14">
        <f t="shared" si="3"/>
        <v>314</v>
      </c>
      <c r="CD14">
        <f t="shared" si="3"/>
        <v>528</v>
      </c>
      <c r="CE14" t="e">
        <f t="shared" si="3"/>
        <v>#VALUE!</v>
      </c>
      <c r="CF14">
        <f t="shared" si="3"/>
        <v>1268</v>
      </c>
    </row>
    <row r="15" spans="1:84" x14ac:dyDescent="0.3">
      <c r="A15" t="s">
        <v>566</v>
      </c>
      <c r="B15">
        <f t="shared" si="4"/>
        <v>102</v>
      </c>
      <c r="C15" t="e">
        <f t="shared" si="4"/>
        <v>#VALUE!</v>
      </c>
      <c r="D15">
        <f t="shared" si="4"/>
        <v>659</v>
      </c>
      <c r="E15">
        <f t="shared" si="4"/>
        <v>188</v>
      </c>
      <c r="F15">
        <f t="shared" si="4"/>
        <v>976</v>
      </c>
      <c r="G15">
        <f t="shared" si="4"/>
        <v>721</v>
      </c>
      <c r="H15">
        <f t="shared" si="4"/>
        <v>1112</v>
      </c>
      <c r="I15">
        <f t="shared" si="4"/>
        <v>33</v>
      </c>
      <c r="J15">
        <f t="shared" si="4"/>
        <v>1039</v>
      </c>
      <c r="K15">
        <f t="shared" si="4"/>
        <v>886</v>
      </c>
      <c r="L15" t="e">
        <f t="shared" si="4"/>
        <v>#VALUE!</v>
      </c>
      <c r="M15" t="e">
        <f t="shared" si="4"/>
        <v>#VALUE!</v>
      </c>
      <c r="N15">
        <f t="shared" si="4"/>
        <v>502</v>
      </c>
      <c r="O15" t="e">
        <f t="shared" si="4"/>
        <v>#VALUE!</v>
      </c>
      <c r="P15">
        <f t="shared" si="4"/>
        <v>281</v>
      </c>
      <c r="Q15">
        <f t="shared" si="4"/>
        <v>364</v>
      </c>
      <c r="R15">
        <f t="shared" si="10"/>
        <v>417</v>
      </c>
      <c r="S15">
        <f t="shared" si="10"/>
        <v>495</v>
      </c>
      <c r="T15">
        <f t="shared" si="10"/>
        <v>648</v>
      </c>
      <c r="U15">
        <f t="shared" si="10"/>
        <v>815</v>
      </c>
      <c r="V15">
        <f t="shared" si="10"/>
        <v>895</v>
      </c>
      <c r="W15">
        <f t="shared" si="10"/>
        <v>1053</v>
      </c>
      <c r="X15">
        <f t="shared" si="10"/>
        <v>1149</v>
      </c>
      <c r="Y15">
        <f t="shared" si="10"/>
        <v>1237</v>
      </c>
      <c r="Z15">
        <f t="shared" si="10"/>
        <v>1250</v>
      </c>
      <c r="AA15">
        <f t="shared" si="10"/>
        <v>127</v>
      </c>
      <c r="AB15">
        <f t="shared" si="10"/>
        <v>697</v>
      </c>
      <c r="AC15">
        <f t="shared" si="10"/>
        <v>1196</v>
      </c>
      <c r="AD15">
        <f t="shared" si="10"/>
        <v>204</v>
      </c>
      <c r="AE15" t="e">
        <f t="shared" si="10"/>
        <v>#VALUE!</v>
      </c>
      <c r="AF15" t="e">
        <f t="shared" si="10"/>
        <v>#VALUE!</v>
      </c>
      <c r="AG15" t="e">
        <f t="shared" si="10"/>
        <v>#VALUE!</v>
      </c>
      <c r="AH15">
        <f t="shared" si="7"/>
        <v>327</v>
      </c>
      <c r="AI15">
        <f t="shared" si="7"/>
        <v>349</v>
      </c>
      <c r="AJ15">
        <f t="shared" si="7"/>
        <v>398</v>
      </c>
      <c r="AK15">
        <f t="shared" si="7"/>
        <v>825</v>
      </c>
      <c r="AL15">
        <f t="shared" si="7"/>
        <v>832</v>
      </c>
      <c r="AM15" t="e">
        <f t="shared" si="7"/>
        <v>#VALUE!</v>
      </c>
      <c r="AN15">
        <f t="shared" si="7"/>
        <v>1032</v>
      </c>
      <c r="AO15">
        <f t="shared" si="7"/>
        <v>252</v>
      </c>
      <c r="AP15">
        <f t="shared" si="7"/>
        <v>632</v>
      </c>
      <c r="AQ15">
        <f t="shared" si="7"/>
        <v>373</v>
      </c>
      <c r="AR15">
        <f t="shared" si="8"/>
        <v>608</v>
      </c>
      <c r="AS15">
        <f t="shared" si="8"/>
        <v>687</v>
      </c>
      <c r="AT15">
        <f t="shared" si="8"/>
        <v>783</v>
      </c>
      <c r="AU15">
        <f t="shared" si="8"/>
        <v>272</v>
      </c>
      <c r="AV15">
        <f t="shared" si="8"/>
        <v>470</v>
      </c>
      <c r="AW15">
        <f t="shared" si="8"/>
        <v>241</v>
      </c>
      <c r="AX15">
        <f t="shared" si="8"/>
        <v>859</v>
      </c>
      <c r="AY15">
        <f t="shared" si="8"/>
        <v>579</v>
      </c>
      <c r="AZ15">
        <f t="shared" si="8"/>
        <v>441</v>
      </c>
      <c r="BA15" t="e">
        <f t="shared" si="8"/>
        <v>#VALUE!</v>
      </c>
      <c r="BB15" t="e">
        <f t="shared" si="8"/>
        <v>#VALUE!</v>
      </c>
      <c r="BC15">
        <f t="shared" si="8"/>
        <v>949</v>
      </c>
      <c r="BD15">
        <f t="shared" si="8"/>
        <v>27</v>
      </c>
      <c r="BE15">
        <f t="shared" si="8"/>
        <v>551</v>
      </c>
      <c r="BF15">
        <f t="shared" si="8"/>
        <v>847</v>
      </c>
      <c r="BG15">
        <f t="shared" si="8"/>
        <v>902</v>
      </c>
      <c r="BH15">
        <f t="shared" si="9"/>
        <v>966</v>
      </c>
      <c r="BI15">
        <f t="shared" si="9"/>
        <v>1258</v>
      </c>
      <c r="BJ15">
        <f t="shared" si="9"/>
        <v>867</v>
      </c>
      <c r="BK15">
        <f t="shared" si="9"/>
        <v>299</v>
      </c>
      <c r="BL15">
        <f t="shared" si="9"/>
        <v>486</v>
      </c>
      <c r="BM15">
        <f t="shared" si="9"/>
        <v>1018</v>
      </c>
      <c r="BN15" t="e">
        <f t="shared" si="9"/>
        <v>#VALUE!</v>
      </c>
      <c r="BO15">
        <f t="shared" si="3"/>
        <v>801</v>
      </c>
      <c r="BP15">
        <f t="shared" si="3"/>
        <v>935</v>
      </c>
      <c r="BQ15">
        <f t="shared" si="3"/>
        <v>220</v>
      </c>
      <c r="BR15">
        <f t="shared" si="3"/>
        <v>62</v>
      </c>
      <c r="BS15">
        <f t="shared" si="3"/>
        <v>72</v>
      </c>
      <c r="BT15">
        <f t="shared" si="3"/>
        <v>82</v>
      </c>
      <c r="BU15">
        <f t="shared" si="3"/>
        <v>1065</v>
      </c>
      <c r="BV15">
        <f t="shared" si="3"/>
        <v>558</v>
      </c>
      <c r="BW15">
        <f t="shared" si="3"/>
        <v>1095</v>
      </c>
      <c r="BX15">
        <f t="shared" si="3"/>
        <v>94</v>
      </c>
      <c r="BY15">
        <f t="shared" si="3"/>
        <v>388</v>
      </c>
      <c r="BZ15">
        <f t="shared" si="3"/>
        <v>768</v>
      </c>
      <c r="CA15">
        <f t="shared" si="3"/>
        <v>1083</v>
      </c>
      <c r="CB15">
        <f t="shared" si="3"/>
        <v>1223</v>
      </c>
      <c r="CC15">
        <f t="shared" si="3"/>
        <v>314</v>
      </c>
      <c r="CD15">
        <f t="shared" si="3"/>
        <v>528</v>
      </c>
      <c r="CE15" t="e">
        <f t="shared" si="3"/>
        <v>#VALUE!</v>
      </c>
      <c r="CF15">
        <f t="shared" si="3"/>
        <v>1268</v>
      </c>
    </row>
    <row r="16" spans="1:84" x14ac:dyDescent="0.3">
      <c r="A16" t="s">
        <v>567</v>
      </c>
      <c r="B16">
        <f t="shared" si="4"/>
        <v>102</v>
      </c>
      <c r="C16" t="e">
        <f t="shared" si="4"/>
        <v>#VALUE!</v>
      </c>
      <c r="D16">
        <f t="shared" si="4"/>
        <v>659</v>
      </c>
      <c r="E16">
        <f t="shared" si="4"/>
        <v>188</v>
      </c>
      <c r="F16">
        <f t="shared" si="4"/>
        <v>976</v>
      </c>
      <c r="G16">
        <f t="shared" si="4"/>
        <v>721</v>
      </c>
      <c r="H16">
        <f t="shared" si="4"/>
        <v>1112</v>
      </c>
      <c r="I16">
        <f t="shared" si="4"/>
        <v>33</v>
      </c>
      <c r="J16">
        <f t="shared" si="4"/>
        <v>1039</v>
      </c>
      <c r="K16">
        <f t="shared" si="4"/>
        <v>886</v>
      </c>
      <c r="L16" t="e">
        <f t="shared" si="4"/>
        <v>#VALUE!</v>
      </c>
      <c r="M16">
        <f t="shared" si="4"/>
        <v>423</v>
      </c>
      <c r="N16">
        <f t="shared" si="4"/>
        <v>502</v>
      </c>
      <c r="O16">
        <f t="shared" si="4"/>
        <v>1163</v>
      </c>
      <c r="P16">
        <f t="shared" si="4"/>
        <v>281</v>
      </c>
      <c r="Q16">
        <f t="shared" si="4"/>
        <v>364</v>
      </c>
      <c r="R16">
        <f t="shared" si="10"/>
        <v>417</v>
      </c>
      <c r="S16">
        <f t="shared" si="10"/>
        <v>495</v>
      </c>
      <c r="T16">
        <f t="shared" si="10"/>
        <v>648</v>
      </c>
      <c r="U16">
        <f t="shared" si="10"/>
        <v>815</v>
      </c>
      <c r="V16">
        <f t="shared" si="10"/>
        <v>895</v>
      </c>
      <c r="W16">
        <f t="shared" si="10"/>
        <v>1053</v>
      </c>
      <c r="X16">
        <f t="shared" si="10"/>
        <v>1149</v>
      </c>
      <c r="Y16">
        <f t="shared" si="10"/>
        <v>1237</v>
      </c>
      <c r="Z16">
        <f t="shared" si="10"/>
        <v>1250</v>
      </c>
      <c r="AA16">
        <f t="shared" si="10"/>
        <v>127</v>
      </c>
      <c r="AB16" t="e">
        <f t="shared" si="10"/>
        <v>#VALUE!</v>
      </c>
      <c r="AC16">
        <f t="shared" si="10"/>
        <v>1196</v>
      </c>
      <c r="AD16">
        <f t="shared" si="10"/>
        <v>204</v>
      </c>
      <c r="AE16" t="e">
        <f t="shared" si="10"/>
        <v>#VALUE!</v>
      </c>
      <c r="AF16" t="e">
        <f t="shared" si="10"/>
        <v>#VALUE!</v>
      </c>
      <c r="AG16">
        <f t="shared" si="10"/>
        <v>135</v>
      </c>
      <c r="AH16">
        <f t="shared" si="7"/>
        <v>327</v>
      </c>
      <c r="AI16">
        <f t="shared" si="7"/>
        <v>349</v>
      </c>
      <c r="AJ16">
        <f t="shared" si="7"/>
        <v>398</v>
      </c>
      <c r="AK16">
        <f t="shared" si="7"/>
        <v>825</v>
      </c>
      <c r="AL16">
        <f t="shared" si="7"/>
        <v>832</v>
      </c>
      <c r="AM16" t="e">
        <f t="shared" si="7"/>
        <v>#VALUE!</v>
      </c>
      <c r="AN16" t="e">
        <f t="shared" si="7"/>
        <v>#VALUE!</v>
      </c>
      <c r="AO16">
        <f t="shared" si="7"/>
        <v>252</v>
      </c>
      <c r="AP16">
        <f t="shared" si="7"/>
        <v>632</v>
      </c>
      <c r="AQ16">
        <f t="shared" si="7"/>
        <v>373</v>
      </c>
      <c r="AR16">
        <f t="shared" si="8"/>
        <v>608</v>
      </c>
      <c r="AS16">
        <f t="shared" si="8"/>
        <v>687</v>
      </c>
      <c r="AT16">
        <f t="shared" si="8"/>
        <v>783</v>
      </c>
      <c r="AU16">
        <f t="shared" si="8"/>
        <v>272</v>
      </c>
      <c r="AV16">
        <f t="shared" si="8"/>
        <v>470</v>
      </c>
      <c r="AW16">
        <f t="shared" si="8"/>
        <v>241</v>
      </c>
      <c r="AX16">
        <f t="shared" si="8"/>
        <v>859</v>
      </c>
      <c r="AY16">
        <f t="shared" si="8"/>
        <v>579</v>
      </c>
      <c r="AZ16">
        <f t="shared" si="8"/>
        <v>441</v>
      </c>
      <c r="BA16" t="e">
        <f t="shared" si="8"/>
        <v>#VALUE!</v>
      </c>
      <c r="BB16">
        <f t="shared" si="8"/>
        <v>748</v>
      </c>
      <c r="BC16" t="e">
        <f t="shared" si="8"/>
        <v>#VALUE!</v>
      </c>
      <c r="BD16">
        <f t="shared" si="8"/>
        <v>27</v>
      </c>
      <c r="BE16">
        <f t="shared" si="8"/>
        <v>551</v>
      </c>
      <c r="BF16">
        <f t="shared" si="8"/>
        <v>847</v>
      </c>
      <c r="BG16">
        <f t="shared" si="8"/>
        <v>902</v>
      </c>
      <c r="BH16">
        <f t="shared" si="9"/>
        <v>966</v>
      </c>
      <c r="BI16">
        <f t="shared" si="9"/>
        <v>1258</v>
      </c>
      <c r="BJ16">
        <f t="shared" si="9"/>
        <v>867</v>
      </c>
      <c r="BK16">
        <f t="shared" si="9"/>
        <v>299</v>
      </c>
      <c r="BL16">
        <f t="shared" si="9"/>
        <v>486</v>
      </c>
      <c r="BM16">
        <f t="shared" si="9"/>
        <v>1018</v>
      </c>
      <c r="BN16" t="e">
        <f t="shared" si="9"/>
        <v>#VALUE!</v>
      </c>
      <c r="BO16">
        <f t="shared" si="3"/>
        <v>801</v>
      </c>
      <c r="BP16">
        <f t="shared" si="3"/>
        <v>935</v>
      </c>
      <c r="BQ16">
        <f t="shared" si="3"/>
        <v>220</v>
      </c>
      <c r="BR16">
        <f t="shared" si="3"/>
        <v>62</v>
      </c>
      <c r="BS16">
        <f t="shared" si="3"/>
        <v>72</v>
      </c>
      <c r="BT16">
        <f t="shared" si="3"/>
        <v>82</v>
      </c>
      <c r="BU16">
        <f t="shared" si="3"/>
        <v>1065</v>
      </c>
      <c r="BV16">
        <f t="shared" si="3"/>
        <v>558</v>
      </c>
      <c r="BW16">
        <f t="shared" si="3"/>
        <v>1095</v>
      </c>
      <c r="BX16">
        <f t="shared" si="3"/>
        <v>94</v>
      </c>
      <c r="BY16">
        <f t="shared" si="3"/>
        <v>388</v>
      </c>
      <c r="BZ16">
        <f t="shared" si="3"/>
        <v>768</v>
      </c>
      <c r="CA16">
        <f t="shared" si="3"/>
        <v>1083</v>
      </c>
      <c r="CB16">
        <f t="shared" si="3"/>
        <v>1223</v>
      </c>
      <c r="CC16">
        <f t="shared" si="3"/>
        <v>314</v>
      </c>
      <c r="CD16">
        <f t="shared" si="3"/>
        <v>528</v>
      </c>
      <c r="CE16" t="e">
        <f t="shared" si="3"/>
        <v>#VALUE!</v>
      </c>
      <c r="CF16">
        <f t="shared" si="3"/>
        <v>1268</v>
      </c>
    </row>
    <row r="17" spans="1:84" x14ac:dyDescent="0.3">
      <c r="A17" t="s">
        <v>568</v>
      </c>
      <c r="B17">
        <f t="shared" si="4"/>
        <v>102</v>
      </c>
      <c r="C17" t="e">
        <f t="shared" si="4"/>
        <v>#VALUE!</v>
      </c>
      <c r="D17">
        <f t="shared" si="4"/>
        <v>659</v>
      </c>
      <c r="E17">
        <f t="shared" si="4"/>
        <v>188</v>
      </c>
      <c r="F17">
        <f t="shared" si="4"/>
        <v>976</v>
      </c>
      <c r="G17">
        <f t="shared" si="4"/>
        <v>721</v>
      </c>
      <c r="H17">
        <f t="shared" si="4"/>
        <v>1112</v>
      </c>
      <c r="I17">
        <f t="shared" si="4"/>
        <v>33</v>
      </c>
      <c r="J17">
        <f t="shared" si="4"/>
        <v>1039</v>
      </c>
      <c r="K17">
        <f t="shared" si="4"/>
        <v>886</v>
      </c>
      <c r="L17" t="e">
        <f t="shared" si="4"/>
        <v>#VALUE!</v>
      </c>
      <c r="M17">
        <f t="shared" si="4"/>
        <v>423</v>
      </c>
      <c r="N17">
        <f t="shared" si="4"/>
        <v>502</v>
      </c>
      <c r="O17" t="e">
        <f t="shared" si="4"/>
        <v>#VALUE!</v>
      </c>
      <c r="P17" t="e">
        <f t="shared" si="4"/>
        <v>#VALUE!</v>
      </c>
      <c r="Q17">
        <f t="shared" si="4"/>
        <v>364</v>
      </c>
      <c r="R17">
        <f t="shared" si="10"/>
        <v>417</v>
      </c>
      <c r="S17">
        <f t="shared" si="10"/>
        <v>495</v>
      </c>
      <c r="T17">
        <f t="shared" si="10"/>
        <v>648</v>
      </c>
      <c r="U17">
        <f t="shared" si="10"/>
        <v>815</v>
      </c>
      <c r="V17">
        <f t="shared" si="10"/>
        <v>895</v>
      </c>
      <c r="W17">
        <f t="shared" si="10"/>
        <v>1053</v>
      </c>
      <c r="X17">
        <f t="shared" si="10"/>
        <v>1149</v>
      </c>
      <c r="Y17">
        <f t="shared" si="10"/>
        <v>1237</v>
      </c>
      <c r="Z17">
        <f t="shared" si="10"/>
        <v>1250</v>
      </c>
      <c r="AA17">
        <f t="shared" si="10"/>
        <v>127</v>
      </c>
      <c r="AB17">
        <f t="shared" si="10"/>
        <v>697</v>
      </c>
      <c r="AC17" t="e">
        <f t="shared" si="10"/>
        <v>#VALUE!</v>
      </c>
      <c r="AD17">
        <f t="shared" si="10"/>
        <v>204</v>
      </c>
      <c r="AE17" t="e">
        <f t="shared" si="10"/>
        <v>#VALUE!</v>
      </c>
      <c r="AF17" t="e">
        <f t="shared" si="10"/>
        <v>#VALUE!</v>
      </c>
      <c r="AG17" t="e">
        <f t="shared" si="10"/>
        <v>#VALUE!</v>
      </c>
      <c r="AH17">
        <f t="shared" si="7"/>
        <v>327</v>
      </c>
      <c r="AI17">
        <f t="shared" si="7"/>
        <v>349</v>
      </c>
      <c r="AJ17">
        <f t="shared" si="7"/>
        <v>398</v>
      </c>
      <c r="AK17">
        <f t="shared" si="7"/>
        <v>825</v>
      </c>
      <c r="AL17">
        <f t="shared" si="7"/>
        <v>832</v>
      </c>
      <c r="AM17" t="e">
        <f t="shared" si="7"/>
        <v>#VALUE!</v>
      </c>
      <c r="AN17">
        <f t="shared" si="7"/>
        <v>1032</v>
      </c>
      <c r="AO17">
        <f t="shared" si="7"/>
        <v>252</v>
      </c>
      <c r="AP17">
        <f t="shared" si="7"/>
        <v>632</v>
      </c>
      <c r="AQ17">
        <f t="shared" si="7"/>
        <v>373</v>
      </c>
      <c r="AR17">
        <f t="shared" si="8"/>
        <v>608</v>
      </c>
      <c r="AS17">
        <f t="shared" si="8"/>
        <v>687</v>
      </c>
      <c r="AT17">
        <f t="shared" si="8"/>
        <v>783</v>
      </c>
      <c r="AU17">
        <f t="shared" si="8"/>
        <v>272</v>
      </c>
      <c r="AV17">
        <f t="shared" si="8"/>
        <v>470</v>
      </c>
      <c r="AW17">
        <f t="shared" si="8"/>
        <v>241</v>
      </c>
      <c r="AX17" t="e">
        <f t="shared" si="8"/>
        <v>#VALUE!</v>
      </c>
      <c r="AY17">
        <f t="shared" si="8"/>
        <v>579</v>
      </c>
      <c r="AZ17">
        <f t="shared" si="8"/>
        <v>441</v>
      </c>
      <c r="BA17" t="e">
        <f t="shared" si="8"/>
        <v>#VALUE!</v>
      </c>
      <c r="BB17">
        <f t="shared" si="8"/>
        <v>748</v>
      </c>
      <c r="BC17">
        <f t="shared" si="8"/>
        <v>949</v>
      </c>
      <c r="BD17">
        <f t="shared" si="8"/>
        <v>27</v>
      </c>
      <c r="BE17">
        <f t="shared" si="8"/>
        <v>551</v>
      </c>
      <c r="BF17">
        <f t="shared" si="8"/>
        <v>847</v>
      </c>
      <c r="BG17">
        <f t="shared" si="8"/>
        <v>902</v>
      </c>
      <c r="BH17">
        <f t="shared" si="9"/>
        <v>966</v>
      </c>
      <c r="BI17">
        <f t="shared" si="9"/>
        <v>1258</v>
      </c>
      <c r="BJ17">
        <f t="shared" si="9"/>
        <v>867</v>
      </c>
      <c r="BK17">
        <f t="shared" si="9"/>
        <v>299</v>
      </c>
      <c r="BL17">
        <f t="shared" si="9"/>
        <v>486</v>
      </c>
      <c r="BM17">
        <f t="shared" si="9"/>
        <v>1018</v>
      </c>
      <c r="BN17" t="e">
        <f t="shared" si="9"/>
        <v>#VALUE!</v>
      </c>
      <c r="BO17">
        <f t="shared" si="3"/>
        <v>801</v>
      </c>
      <c r="BP17">
        <f t="shared" si="3"/>
        <v>935</v>
      </c>
      <c r="BQ17">
        <f t="shared" si="3"/>
        <v>220</v>
      </c>
      <c r="BR17">
        <f t="shared" ref="BR17:CF61" si="11">FIND(BR$1,$A17)</f>
        <v>62</v>
      </c>
      <c r="BS17">
        <f t="shared" si="11"/>
        <v>72</v>
      </c>
      <c r="BT17">
        <f t="shared" si="11"/>
        <v>82</v>
      </c>
      <c r="BU17">
        <f t="shared" si="11"/>
        <v>1065</v>
      </c>
      <c r="BV17">
        <f t="shared" si="11"/>
        <v>558</v>
      </c>
      <c r="BW17">
        <f t="shared" si="11"/>
        <v>1095</v>
      </c>
      <c r="BX17">
        <f t="shared" si="11"/>
        <v>94</v>
      </c>
      <c r="BY17">
        <f t="shared" si="11"/>
        <v>388</v>
      </c>
      <c r="BZ17">
        <f t="shared" si="11"/>
        <v>768</v>
      </c>
      <c r="CA17">
        <f t="shared" si="11"/>
        <v>1083</v>
      </c>
      <c r="CB17">
        <f t="shared" si="11"/>
        <v>1223</v>
      </c>
      <c r="CC17">
        <f t="shared" si="11"/>
        <v>314</v>
      </c>
      <c r="CD17">
        <f t="shared" si="11"/>
        <v>528</v>
      </c>
      <c r="CE17" t="e">
        <f t="shared" si="11"/>
        <v>#VALUE!</v>
      </c>
      <c r="CF17">
        <f t="shared" si="11"/>
        <v>1268</v>
      </c>
    </row>
    <row r="18" spans="1:84" x14ac:dyDescent="0.3">
      <c r="A18" t="s">
        <v>569</v>
      </c>
      <c r="B18">
        <f t="shared" si="4"/>
        <v>102</v>
      </c>
      <c r="C18" t="e">
        <f t="shared" si="4"/>
        <v>#VALUE!</v>
      </c>
      <c r="D18" t="e">
        <f t="shared" si="4"/>
        <v>#VALUE!</v>
      </c>
      <c r="E18">
        <f t="shared" si="4"/>
        <v>188</v>
      </c>
      <c r="F18">
        <f t="shared" si="4"/>
        <v>976</v>
      </c>
      <c r="G18">
        <f t="shared" si="4"/>
        <v>721</v>
      </c>
      <c r="H18">
        <f t="shared" si="4"/>
        <v>1112</v>
      </c>
      <c r="I18">
        <f t="shared" si="4"/>
        <v>33</v>
      </c>
      <c r="J18">
        <f t="shared" si="4"/>
        <v>1039</v>
      </c>
      <c r="K18">
        <f t="shared" si="4"/>
        <v>886</v>
      </c>
      <c r="L18" t="e">
        <f t="shared" si="4"/>
        <v>#VALUE!</v>
      </c>
      <c r="M18">
        <f t="shared" si="4"/>
        <v>423</v>
      </c>
      <c r="N18">
        <f t="shared" si="4"/>
        <v>502</v>
      </c>
      <c r="O18" t="e">
        <f t="shared" si="4"/>
        <v>#VALUE!</v>
      </c>
      <c r="P18">
        <f t="shared" si="4"/>
        <v>281</v>
      </c>
      <c r="Q18">
        <f t="shared" si="4"/>
        <v>364</v>
      </c>
      <c r="R18" t="e">
        <f t="shared" si="10"/>
        <v>#VALUE!</v>
      </c>
      <c r="S18">
        <f t="shared" si="10"/>
        <v>495</v>
      </c>
      <c r="T18">
        <f t="shared" si="10"/>
        <v>648</v>
      </c>
      <c r="U18">
        <f t="shared" si="10"/>
        <v>815</v>
      </c>
      <c r="V18">
        <f t="shared" si="10"/>
        <v>895</v>
      </c>
      <c r="W18">
        <f t="shared" si="10"/>
        <v>1053</v>
      </c>
      <c r="X18">
        <f t="shared" si="10"/>
        <v>1149</v>
      </c>
      <c r="Y18">
        <f t="shared" si="10"/>
        <v>1237</v>
      </c>
      <c r="Z18">
        <f t="shared" si="10"/>
        <v>1250</v>
      </c>
      <c r="AA18">
        <f t="shared" si="10"/>
        <v>127</v>
      </c>
      <c r="AB18">
        <f t="shared" si="10"/>
        <v>697</v>
      </c>
      <c r="AC18">
        <f t="shared" si="10"/>
        <v>1196</v>
      </c>
      <c r="AD18">
        <f t="shared" si="10"/>
        <v>204</v>
      </c>
      <c r="AE18" t="e">
        <f t="shared" si="10"/>
        <v>#VALUE!</v>
      </c>
      <c r="AF18" t="e">
        <f t="shared" si="10"/>
        <v>#VALUE!</v>
      </c>
      <c r="AG18" t="e">
        <f t="shared" si="10"/>
        <v>#VALUE!</v>
      </c>
      <c r="AH18">
        <f t="shared" si="7"/>
        <v>327</v>
      </c>
      <c r="AI18">
        <f t="shared" si="7"/>
        <v>349</v>
      </c>
      <c r="AJ18">
        <f t="shared" si="7"/>
        <v>398</v>
      </c>
      <c r="AK18">
        <f t="shared" si="7"/>
        <v>825</v>
      </c>
      <c r="AL18">
        <f t="shared" si="7"/>
        <v>832</v>
      </c>
      <c r="AM18" t="e">
        <f t="shared" si="7"/>
        <v>#VALUE!</v>
      </c>
      <c r="AN18">
        <f t="shared" si="7"/>
        <v>1032</v>
      </c>
      <c r="AO18">
        <f t="shared" si="7"/>
        <v>252</v>
      </c>
      <c r="AP18">
        <f t="shared" si="7"/>
        <v>632</v>
      </c>
      <c r="AQ18">
        <f t="shared" si="7"/>
        <v>373</v>
      </c>
      <c r="AR18">
        <f t="shared" si="8"/>
        <v>608</v>
      </c>
      <c r="AS18">
        <f t="shared" si="8"/>
        <v>687</v>
      </c>
      <c r="AT18">
        <f t="shared" si="8"/>
        <v>783</v>
      </c>
      <c r="AU18">
        <f t="shared" si="8"/>
        <v>272</v>
      </c>
      <c r="AV18">
        <f t="shared" si="8"/>
        <v>470</v>
      </c>
      <c r="AW18">
        <f t="shared" si="8"/>
        <v>241</v>
      </c>
      <c r="AX18" t="e">
        <f t="shared" si="8"/>
        <v>#VALUE!</v>
      </c>
      <c r="AY18">
        <f t="shared" si="8"/>
        <v>579</v>
      </c>
      <c r="AZ18">
        <f t="shared" si="8"/>
        <v>441</v>
      </c>
      <c r="BA18" t="e">
        <f t="shared" si="8"/>
        <v>#VALUE!</v>
      </c>
      <c r="BB18">
        <f t="shared" si="8"/>
        <v>748</v>
      </c>
      <c r="BC18">
        <f t="shared" si="8"/>
        <v>949</v>
      </c>
      <c r="BD18">
        <f t="shared" si="8"/>
        <v>27</v>
      </c>
      <c r="BE18">
        <f t="shared" si="8"/>
        <v>551</v>
      </c>
      <c r="BF18" t="e">
        <f t="shared" si="8"/>
        <v>#VALUE!</v>
      </c>
      <c r="BG18">
        <f t="shared" si="8"/>
        <v>902</v>
      </c>
      <c r="BH18">
        <f t="shared" si="9"/>
        <v>966</v>
      </c>
      <c r="BI18">
        <f t="shared" si="9"/>
        <v>1258</v>
      </c>
      <c r="BJ18">
        <f t="shared" si="9"/>
        <v>867</v>
      </c>
      <c r="BK18">
        <f t="shared" si="9"/>
        <v>299</v>
      </c>
      <c r="BL18">
        <f t="shared" si="9"/>
        <v>486</v>
      </c>
      <c r="BM18">
        <f t="shared" si="9"/>
        <v>1018</v>
      </c>
      <c r="BN18" t="e">
        <f t="shared" si="9"/>
        <v>#VALUE!</v>
      </c>
      <c r="BO18">
        <f t="shared" si="9"/>
        <v>801</v>
      </c>
      <c r="BP18">
        <f t="shared" si="9"/>
        <v>935</v>
      </c>
      <c r="BQ18">
        <f t="shared" si="9"/>
        <v>220</v>
      </c>
      <c r="BR18">
        <f t="shared" si="9"/>
        <v>62</v>
      </c>
      <c r="BS18">
        <f t="shared" si="9"/>
        <v>72</v>
      </c>
      <c r="BT18">
        <f t="shared" si="9"/>
        <v>82</v>
      </c>
      <c r="BU18">
        <f t="shared" si="9"/>
        <v>1065</v>
      </c>
      <c r="BV18">
        <f t="shared" si="9"/>
        <v>558</v>
      </c>
      <c r="BW18" t="e">
        <f t="shared" si="9"/>
        <v>#VALUE!</v>
      </c>
      <c r="BX18">
        <f t="shared" si="11"/>
        <v>94</v>
      </c>
      <c r="BY18">
        <f t="shared" si="11"/>
        <v>388</v>
      </c>
      <c r="BZ18">
        <f t="shared" si="11"/>
        <v>768</v>
      </c>
      <c r="CA18" t="e">
        <f t="shared" si="11"/>
        <v>#VALUE!</v>
      </c>
      <c r="CB18">
        <f t="shared" si="11"/>
        <v>1223</v>
      </c>
      <c r="CC18">
        <f t="shared" si="11"/>
        <v>314</v>
      </c>
      <c r="CD18">
        <f t="shared" si="11"/>
        <v>528</v>
      </c>
      <c r="CE18" t="e">
        <f t="shared" si="11"/>
        <v>#VALUE!</v>
      </c>
      <c r="CF18">
        <f t="shared" si="11"/>
        <v>1268</v>
      </c>
    </row>
    <row r="19" spans="1:84" x14ac:dyDescent="0.3">
      <c r="A19" t="s">
        <v>570</v>
      </c>
      <c r="B19">
        <f t="shared" si="4"/>
        <v>102</v>
      </c>
      <c r="C19" t="e">
        <f t="shared" si="4"/>
        <v>#VALUE!</v>
      </c>
      <c r="D19">
        <f t="shared" si="4"/>
        <v>659</v>
      </c>
      <c r="E19">
        <f t="shared" si="4"/>
        <v>188</v>
      </c>
      <c r="F19">
        <f t="shared" si="4"/>
        <v>976</v>
      </c>
      <c r="G19">
        <f t="shared" si="4"/>
        <v>721</v>
      </c>
      <c r="H19">
        <f t="shared" si="4"/>
        <v>1112</v>
      </c>
      <c r="I19">
        <f t="shared" si="4"/>
        <v>33</v>
      </c>
      <c r="J19">
        <f t="shared" si="4"/>
        <v>1039</v>
      </c>
      <c r="K19">
        <f t="shared" si="4"/>
        <v>886</v>
      </c>
      <c r="L19" t="e">
        <f t="shared" si="4"/>
        <v>#VALUE!</v>
      </c>
      <c r="M19">
        <f t="shared" si="4"/>
        <v>423</v>
      </c>
      <c r="N19" t="e">
        <f t="shared" si="4"/>
        <v>#VALUE!</v>
      </c>
      <c r="O19" t="e">
        <f t="shared" si="4"/>
        <v>#VALUE!</v>
      </c>
      <c r="P19">
        <f t="shared" si="4"/>
        <v>281</v>
      </c>
      <c r="Q19">
        <f t="shared" si="4"/>
        <v>364</v>
      </c>
      <c r="R19">
        <f t="shared" si="10"/>
        <v>417</v>
      </c>
      <c r="S19">
        <f t="shared" si="10"/>
        <v>495</v>
      </c>
      <c r="T19">
        <f t="shared" si="10"/>
        <v>648</v>
      </c>
      <c r="U19">
        <f t="shared" si="10"/>
        <v>815</v>
      </c>
      <c r="V19">
        <f t="shared" si="10"/>
        <v>895</v>
      </c>
      <c r="W19">
        <f t="shared" si="10"/>
        <v>1053</v>
      </c>
      <c r="X19">
        <f t="shared" si="10"/>
        <v>1149</v>
      </c>
      <c r="Y19">
        <f t="shared" si="10"/>
        <v>1237</v>
      </c>
      <c r="Z19">
        <f t="shared" si="10"/>
        <v>1250</v>
      </c>
      <c r="AA19">
        <f t="shared" si="10"/>
        <v>127</v>
      </c>
      <c r="AB19" t="e">
        <f t="shared" si="10"/>
        <v>#VALUE!</v>
      </c>
      <c r="AC19">
        <f t="shared" si="10"/>
        <v>1196</v>
      </c>
      <c r="AD19" t="e">
        <f t="shared" si="10"/>
        <v>#VALUE!</v>
      </c>
      <c r="AE19" t="e">
        <f t="shared" si="10"/>
        <v>#VALUE!</v>
      </c>
      <c r="AF19" t="e">
        <f t="shared" si="10"/>
        <v>#VALUE!</v>
      </c>
      <c r="AG19" t="e">
        <f t="shared" si="10"/>
        <v>#VALUE!</v>
      </c>
      <c r="AH19">
        <f t="shared" si="7"/>
        <v>327</v>
      </c>
      <c r="AI19">
        <f t="shared" si="7"/>
        <v>349</v>
      </c>
      <c r="AJ19">
        <f t="shared" si="7"/>
        <v>398</v>
      </c>
      <c r="AK19">
        <f t="shared" si="7"/>
        <v>825</v>
      </c>
      <c r="AL19">
        <f t="shared" si="7"/>
        <v>832</v>
      </c>
      <c r="AM19" t="e">
        <f t="shared" si="7"/>
        <v>#VALUE!</v>
      </c>
      <c r="AN19">
        <f t="shared" si="7"/>
        <v>1032</v>
      </c>
      <c r="AO19">
        <f t="shared" si="7"/>
        <v>252</v>
      </c>
      <c r="AP19">
        <f t="shared" si="7"/>
        <v>632</v>
      </c>
      <c r="AQ19">
        <f t="shared" si="7"/>
        <v>373</v>
      </c>
      <c r="AR19">
        <f t="shared" si="8"/>
        <v>608</v>
      </c>
      <c r="AS19">
        <f t="shared" si="8"/>
        <v>687</v>
      </c>
      <c r="AT19">
        <f t="shared" si="8"/>
        <v>783</v>
      </c>
      <c r="AU19" t="e">
        <f t="shared" si="8"/>
        <v>#VALUE!</v>
      </c>
      <c r="AV19">
        <f t="shared" si="8"/>
        <v>470</v>
      </c>
      <c r="AW19" t="e">
        <f t="shared" si="8"/>
        <v>#VALUE!</v>
      </c>
      <c r="AX19">
        <f t="shared" si="8"/>
        <v>859</v>
      </c>
      <c r="AY19">
        <f t="shared" si="8"/>
        <v>579</v>
      </c>
      <c r="AZ19">
        <f t="shared" si="8"/>
        <v>441</v>
      </c>
      <c r="BA19" t="e">
        <f t="shared" si="8"/>
        <v>#VALUE!</v>
      </c>
      <c r="BB19">
        <f t="shared" si="8"/>
        <v>748</v>
      </c>
      <c r="BC19">
        <f t="shared" si="8"/>
        <v>949</v>
      </c>
      <c r="BD19">
        <f t="shared" si="8"/>
        <v>27</v>
      </c>
      <c r="BE19">
        <f t="shared" si="8"/>
        <v>551</v>
      </c>
      <c r="BF19" t="e">
        <f t="shared" si="8"/>
        <v>#VALUE!</v>
      </c>
      <c r="BG19">
        <f t="shared" si="8"/>
        <v>902</v>
      </c>
      <c r="BH19" t="e">
        <f t="shared" si="9"/>
        <v>#VALUE!</v>
      </c>
      <c r="BI19">
        <f t="shared" si="9"/>
        <v>1258</v>
      </c>
      <c r="BJ19">
        <f t="shared" si="9"/>
        <v>867</v>
      </c>
      <c r="BK19">
        <f t="shared" si="9"/>
        <v>299</v>
      </c>
      <c r="BL19">
        <f t="shared" si="9"/>
        <v>486</v>
      </c>
      <c r="BM19">
        <f t="shared" si="9"/>
        <v>1018</v>
      </c>
      <c r="BN19" t="e">
        <f t="shared" si="9"/>
        <v>#VALUE!</v>
      </c>
      <c r="BO19">
        <f t="shared" si="9"/>
        <v>801</v>
      </c>
      <c r="BP19">
        <f t="shared" si="9"/>
        <v>935</v>
      </c>
      <c r="BQ19">
        <f t="shared" si="9"/>
        <v>220</v>
      </c>
      <c r="BR19">
        <f t="shared" si="9"/>
        <v>62</v>
      </c>
      <c r="BS19">
        <f t="shared" si="9"/>
        <v>72</v>
      </c>
      <c r="BT19">
        <f t="shared" si="9"/>
        <v>82</v>
      </c>
      <c r="BU19">
        <f t="shared" si="9"/>
        <v>1065</v>
      </c>
      <c r="BV19">
        <f t="shared" si="9"/>
        <v>558</v>
      </c>
      <c r="BW19">
        <f t="shared" si="9"/>
        <v>1095</v>
      </c>
      <c r="BX19">
        <f t="shared" si="11"/>
        <v>94</v>
      </c>
      <c r="BY19">
        <f t="shared" si="11"/>
        <v>388</v>
      </c>
      <c r="BZ19">
        <f t="shared" si="11"/>
        <v>768</v>
      </c>
      <c r="CA19">
        <f t="shared" si="11"/>
        <v>1083</v>
      </c>
      <c r="CB19">
        <f t="shared" si="11"/>
        <v>1223</v>
      </c>
      <c r="CC19">
        <f t="shared" si="11"/>
        <v>314</v>
      </c>
      <c r="CD19">
        <f t="shared" si="11"/>
        <v>528</v>
      </c>
      <c r="CE19" t="e">
        <f t="shared" si="11"/>
        <v>#VALUE!</v>
      </c>
      <c r="CF19" t="e">
        <f t="shared" si="11"/>
        <v>#VALUE!</v>
      </c>
    </row>
    <row r="20" spans="1:84" x14ac:dyDescent="0.3">
      <c r="A20" t="s">
        <v>571</v>
      </c>
      <c r="B20">
        <f t="shared" si="4"/>
        <v>102</v>
      </c>
      <c r="C20" t="e">
        <f t="shared" si="4"/>
        <v>#VALUE!</v>
      </c>
      <c r="D20">
        <f t="shared" si="4"/>
        <v>659</v>
      </c>
      <c r="E20">
        <f t="shared" si="4"/>
        <v>188</v>
      </c>
      <c r="F20">
        <f t="shared" si="4"/>
        <v>976</v>
      </c>
      <c r="G20">
        <f t="shared" si="4"/>
        <v>721</v>
      </c>
      <c r="H20">
        <f t="shared" si="4"/>
        <v>1112</v>
      </c>
      <c r="I20">
        <f t="shared" si="4"/>
        <v>33</v>
      </c>
      <c r="J20">
        <f t="shared" si="4"/>
        <v>1039</v>
      </c>
      <c r="K20">
        <f t="shared" si="4"/>
        <v>886</v>
      </c>
      <c r="L20" t="e">
        <f t="shared" si="4"/>
        <v>#VALUE!</v>
      </c>
      <c r="M20">
        <f t="shared" si="4"/>
        <v>423</v>
      </c>
      <c r="N20">
        <f t="shared" si="4"/>
        <v>502</v>
      </c>
      <c r="O20" t="e">
        <f t="shared" si="4"/>
        <v>#VALUE!</v>
      </c>
      <c r="P20">
        <f t="shared" si="4"/>
        <v>281</v>
      </c>
      <c r="Q20">
        <f t="shared" si="4"/>
        <v>364</v>
      </c>
      <c r="R20">
        <f t="shared" si="10"/>
        <v>417</v>
      </c>
      <c r="S20">
        <f t="shared" si="10"/>
        <v>495</v>
      </c>
      <c r="T20">
        <f t="shared" si="10"/>
        <v>648</v>
      </c>
      <c r="U20">
        <f t="shared" si="10"/>
        <v>815</v>
      </c>
      <c r="V20">
        <f t="shared" si="10"/>
        <v>895</v>
      </c>
      <c r="W20">
        <f t="shared" si="10"/>
        <v>1053</v>
      </c>
      <c r="X20">
        <f t="shared" si="10"/>
        <v>1149</v>
      </c>
      <c r="Y20">
        <f t="shared" si="10"/>
        <v>1237</v>
      </c>
      <c r="Z20">
        <f t="shared" si="10"/>
        <v>1250</v>
      </c>
      <c r="AA20">
        <f t="shared" si="10"/>
        <v>127</v>
      </c>
      <c r="AB20">
        <f t="shared" si="10"/>
        <v>697</v>
      </c>
      <c r="AC20" t="e">
        <f t="shared" si="10"/>
        <v>#VALUE!</v>
      </c>
      <c r="AD20">
        <f t="shared" si="10"/>
        <v>204</v>
      </c>
      <c r="AE20" t="e">
        <f t="shared" si="10"/>
        <v>#VALUE!</v>
      </c>
      <c r="AF20" t="e">
        <f t="shared" si="10"/>
        <v>#VALUE!</v>
      </c>
      <c r="AG20" t="e">
        <f t="shared" si="10"/>
        <v>#VALUE!</v>
      </c>
      <c r="AH20">
        <f t="shared" si="7"/>
        <v>327</v>
      </c>
      <c r="AI20">
        <f t="shared" si="7"/>
        <v>349</v>
      </c>
      <c r="AJ20">
        <f t="shared" si="7"/>
        <v>398</v>
      </c>
      <c r="AK20">
        <f t="shared" si="7"/>
        <v>825</v>
      </c>
      <c r="AL20">
        <f t="shared" si="7"/>
        <v>832</v>
      </c>
      <c r="AM20" t="e">
        <f t="shared" si="7"/>
        <v>#VALUE!</v>
      </c>
      <c r="AN20">
        <f t="shared" si="7"/>
        <v>1032</v>
      </c>
      <c r="AO20">
        <f t="shared" si="7"/>
        <v>252</v>
      </c>
      <c r="AP20">
        <f t="shared" si="7"/>
        <v>632</v>
      </c>
      <c r="AQ20">
        <f t="shared" si="7"/>
        <v>373</v>
      </c>
      <c r="AR20">
        <f t="shared" si="8"/>
        <v>608</v>
      </c>
      <c r="AS20">
        <f t="shared" si="8"/>
        <v>687</v>
      </c>
      <c r="AT20">
        <f t="shared" si="8"/>
        <v>783</v>
      </c>
      <c r="AU20">
        <f t="shared" si="8"/>
        <v>272</v>
      </c>
      <c r="AV20">
        <f t="shared" si="8"/>
        <v>470</v>
      </c>
      <c r="AW20">
        <f t="shared" si="8"/>
        <v>241</v>
      </c>
      <c r="AX20">
        <f t="shared" si="8"/>
        <v>859</v>
      </c>
      <c r="AY20">
        <f t="shared" si="8"/>
        <v>579</v>
      </c>
      <c r="AZ20">
        <f t="shared" si="8"/>
        <v>441</v>
      </c>
      <c r="BA20" t="e">
        <f t="shared" si="8"/>
        <v>#VALUE!</v>
      </c>
      <c r="BB20">
        <f t="shared" si="8"/>
        <v>748</v>
      </c>
      <c r="BC20">
        <f t="shared" si="8"/>
        <v>949</v>
      </c>
      <c r="BD20">
        <f t="shared" si="8"/>
        <v>27</v>
      </c>
      <c r="BE20">
        <f t="shared" si="8"/>
        <v>551</v>
      </c>
      <c r="BF20">
        <f t="shared" si="8"/>
        <v>847</v>
      </c>
      <c r="BG20">
        <f t="shared" si="8"/>
        <v>902</v>
      </c>
      <c r="BH20">
        <f t="shared" si="9"/>
        <v>966</v>
      </c>
      <c r="BI20">
        <f t="shared" si="9"/>
        <v>1258</v>
      </c>
      <c r="BJ20">
        <f t="shared" si="9"/>
        <v>867</v>
      </c>
      <c r="BK20">
        <f t="shared" si="9"/>
        <v>299</v>
      </c>
      <c r="BL20">
        <f t="shared" si="9"/>
        <v>486</v>
      </c>
      <c r="BM20">
        <f t="shared" si="9"/>
        <v>1018</v>
      </c>
      <c r="BN20" t="e">
        <f t="shared" si="9"/>
        <v>#VALUE!</v>
      </c>
      <c r="BO20">
        <f t="shared" si="9"/>
        <v>801</v>
      </c>
      <c r="BP20">
        <f t="shared" si="9"/>
        <v>935</v>
      </c>
      <c r="BQ20">
        <f t="shared" si="9"/>
        <v>220</v>
      </c>
      <c r="BR20">
        <f t="shared" si="9"/>
        <v>62</v>
      </c>
      <c r="BS20">
        <f t="shared" si="9"/>
        <v>72</v>
      </c>
      <c r="BT20">
        <f t="shared" si="9"/>
        <v>82</v>
      </c>
      <c r="BU20">
        <f t="shared" si="9"/>
        <v>1065</v>
      </c>
      <c r="BV20">
        <f t="shared" si="9"/>
        <v>558</v>
      </c>
      <c r="BW20">
        <f t="shared" si="9"/>
        <v>1095</v>
      </c>
      <c r="BX20">
        <f t="shared" si="11"/>
        <v>94</v>
      </c>
      <c r="BY20">
        <f t="shared" si="11"/>
        <v>388</v>
      </c>
      <c r="BZ20">
        <f t="shared" si="11"/>
        <v>768</v>
      </c>
      <c r="CA20">
        <f t="shared" si="11"/>
        <v>1083</v>
      </c>
      <c r="CB20">
        <f t="shared" si="11"/>
        <v>1223</v>
      </c>
      <c r="CC20">
        <f t="shared" si="11"/>
        <v>314</v>
      </c>
      <c r="CD20">
        <f t="shared" si="11"/>
        <v>528</v>
      </c>
      <c r="CE20" t="e">
        <f t="shared" si="11"/>
        <v>#VALUE!</v>
      </c>
      <c r="CF20">
        <f t="shared" si="11"/>
        <v>1268</v>
      </c>
    </row>
    <row r="21" spans="1:84" x14ac:dyDescent="0.3">
      <c r="A21" t="s">
        <v>572</v>
      </c>
      <c r="B21">
        <f t="shared" si="4"/>
        <v>102</v>
      </c>
      <c r="C21" t="e">
        <f t="shared" si="4"/>
        <v>#VALUE!</v>
      </c>
      <c r="D21">
        <f t="shared" si="4"/>
        <v>659</v>
      </c>
      <c r="E21">
        <f t="shared" si="4"/>
        <v>188</v>
      </c>
      <c r="F21">
        <f t="shared" si="4"/>
        <v>976</v>
      </c>
      <c r="G21">
        <f t="shared" si="4"/>
        <v>721</v>
      </c>
      <c r="H21">
        <f t="shared" si="4"/>
        <v>1112</v>
      </c>
      <c r="I21">
        <f t="shared" si="4"/>
        <v>33</v>
      </c>
      <c r="J21">
        <f t="shared" si="4"/>
        <v>1039</v>
      </c>
      <c r="K21">
        <f t="shared" si="4"/>
        <v>886</v>
      </c>
      <c r="L21" t="e">
        <f t="shared" si="4"/>
        <v>#VALUE!</v>
      </c>
      <c r="M21">
        <f t="shared" si="4"/>
        <v>423</v>
      </c>
      <c r="N21">
        <f t="shared" si="4"/>
        <v>502</v>
      </c>
      <c r="O21">
        <f t="shared" si="4"/>
        <v>1163</v>
      </c>
      <c r="P21">
        <f t="shared" si="4"/>
        <v>281</v>
      </c>
      <c r="Q21">
        <f t="shared" si="4"/>
        <v>364</v>
      </c>
      <c r="R21">
        <f t="shared" si="10"/>
        <v>417</v>
      </c>
      <c r="S21">
        <f t="shared" si="10"/>
        <v>495</v>
      </c>
      <c r="T21">
        <f t="shared" si="10"/>
        <v>648</v>
      </c>
      <c r="U21">
        <f t="shared" si="10"/>
        <v>815</v>
      </c>
      <c r="V21">
        <f t="shared" si="10"/>
        <v>895</v>
      </c>
      <c r="W21">
        <f t="shared" si="10"/>
        <v>1053</v>
      </c>
      <c r="X21">
        <f t="shared" si="10"/>
        <v>1149</v>
      </c>
      <c r="Y21">
        <f t="shared" si="10"/>
        <v>1237</v>
      </c>
      <c r="Z21">
        <f t="shared" si="10"/>
        <v>1250</v>
      </c>
      <c r="AA21">
        <f t="shared" si="10"/>
        <v>127</v>
      </c>
      <c r="AB21">
        <f t="shared" si="10"/>
        <v>697</v>
      </c>
      <c r="AC21">
        <f t="shared" si="10"/>
        <v>1196</v>
      </c>
      <c r="AD21">
        <f t="shared" si="10"/>
        <v>204</v>
      </c>
      <c r="AE21" t="e">
        <f t="shared" si="10"/>
        <v>#VALUE!</v>
      </c>
      <c r="AF21" t="e">
        <f t="shared" si="10"/>
        <v>#VALUE!</v>
      </c>
      <c r="AG21" t="e">
        <f t="shared" si="10"/>
        <v>#VALUE!</v>
      </c>
      <c r="AH21">
        <f t="shared" si="7"/>
        <v>327</v>
      </c>
      <c r="AI21">
        <f t="shared" si="7"/>
        <v>349</v>
      </c>
      <c r="AJ21">
        <f t="shared" si="7"/>
        <v>398</v>
      </c>
      <c r="AK21">
        <f t="shared" si="7"/>
        <v>825</v>
      </c>
      <c r="AL21">
        <f t="shared" si="7"/>
        <v>832</v>
      </c>
      <c r="AM21" t="e">
        <f t="shared" si="7"/>
        <v>#VALUE!</v>
      </c>
      <c r="AN21">
        <f t="shared" si="7"/>
        <v>1032</v>
      </c>
      <c r="AO21">
        <f t="shared" si="7"/>
        <v>252</v>
      </c>
      <c r="AP21">
        <f t="shared" si="7"/>
        <v>632</v>
      </c>
      <c r="AQ21">
        <f t="shared" si="7"/>
        <v>373</v>
      </c>
      <c r="AR21">
        <f t="shared" si="8"/>
        <v>608</v>
      </c>
      <c r="AS21">
        <f t="shared" si="8"/>
        <v>687</v>
      </c>
      <c r="AT21">
        <f t="shared" si="8"/>
        <v>783</v>
      </c>
      <c r="AU21">
        <f t="shared" si="8"/>
        <v>272</v>
      </c>
      <c r="AV21">
        <f t="shared" si="8"/>
        <v>470</v>
      </c>
      <c r="AW21">
        <f t="shared" si="8"/>
        <v>241</v>
      </c>
      <c r="AX21">
        <f t="shared" si="8"/>
        <v>859</v>
      </c>
      <c r="AY21">
        <f t="shared" si="8"/>
        <v>579</v>
      </c>
      <c r="AZ21">
        <f t="shared" si="8"/>
        <v>441</v>
      </c>
      <c r="BA21" t="e">
        <f t="shared" si="8"/>
        <v>#VALUE!</v>
      </c>
      <c r="BB21">
        <f t="shared" si="8"/>
        <v>748</v>
      </c>
      <c r="BC21">
        <f t="shared" si="8"/>
        <v>949</v>
      </c>
      <c r="BD21">
        <f t="shared" si="8"/>
        <v>27</v>
      </c>
      <c r="BE21">
        <f t="shared" si="8"/>
        <v>551</v>
      </c>
      <c r="BF21">
        <f t="shared" si="8"/>
        <v>847</v>
      </c>
      <c r="BG21" t="e">
        <f t="shared" si="8"/>
        <v>#VALUE!</v>
      </c>
      <c r="BH21">
        <f t="shared" si="9"/>
        <v>966</v>
      </c>
      <c r="BI21">
        <f t="shared" si="9"/>
        <v>1258</v>
      </c>
      <c r="BJ21">
        <f t="shared" si="9"/>
        <v>867</v>
      </c>
      <c r="BK21">
        <f t="shared" si="9"/>
        <v>299</v>
      </c>
      <c r="BL21">
        <f t="shared" si="9"/>
        <v>486</v>
      </c>
      <c r="BM21">
        <f t="shared" si="9"/>
        <v>1018</v>
      </c>
      <c r="BN21" t="e">
        <f t="shared" si="9"/>
        <v>#VALUE!</v>
      </c>
      <c r="BO21">
        <f t="shared" si="9"/>
        <v>801</v>
      </c>
      <c r="BP21">
        <f t="shared" si="9"/>
        <v>935</v>
      </c>
      <c r="BQ21">
        <f t="shared" si="9"/>
        <v>220</v>
      </c>
      <c r="BR21">
        <f t="shared" si="9"/>
        <v>62</v>
      </c>
      <c r="BS21">
        <f t="shared" si="9"/>
        <v>72</v>
      </c>
      <c r="BT21">
        <f t="shared" si="9"/>
        <v>82</v>
      </c>
      <c r="BU21">
        <f t="shared" si="9"/>
        <v>1065</v>
      </c>
      <c r="BV21">
        <f t="shared" si="9"/>
        <v>558</v>
      </c>
      <c r="BW21">
        <f t="shared" si="9"/>
        <v>1095</v>
      </c>
      <c r="BX21">
        <f t="shared" si="11"/>
        <v>94</v>
      </c>
      <c r="BY21">
        <f t="shared" si="11"/>
        <v>388</v>
      </c>
      <c r="BZ21">
        <f t="shared" si="11"/>
        <v>768</v>
      </c>
      <c r="CA21">
        <f t="shared" si="11"/>
        <v>1083</v>
      </c>
      <c r="CB21">
        <f t="shared" si="11"/>
        <v>1223</v>
      </c>
      <c r="CC21">
        <f t="shared" si="11"/>
        <v>314</v>
      </c>
      <c r="CD21">
        <f t="shared" si="11"/>
        <v>528</v>
      </c>
      <c r="CE21" t="e">
        <f t="shared" si="11"/>
        <v>#VALUE!</v>
      </c>
      <c r="CF21">
        <f t="shared" si="11"/>
        <v>1268</v>
      </c>
    </row>
    <row r="22" spans="1:84" x14ac:dyDescent="0.3">
      <c r="A22" t="s">
        <v>573</v>
      </c>
      <c r="B22" t="e">
        <f t="shared" si="4"/>
        <v>#VALUE!</v>
      </c>
      <c r="C22" t="e">
        <f t="shared" si="4"/>
        <v>#VALUE!</v>
      </c>
      <c r="D22">
        <f t="shared" si="4"/>
        <v>659</v>
      </c>
      <c r="E22">
        <f t="shared" si="4"/>
        <v>188</v>
      </c>
      <c r="F22">
        <f t="shared" si="4"/>
        <v>976</v>
      </c>
      <c r="G22">
        <f t="shared" si="4"/>
        <v>721</v>
      </c>
      <c r="H22">
        <f t="shared" si="4"/>
        <v>1112</v>
      </c>
      <c r="I22">
        <f t="shared" si="4"/>
        <v>33</v>
      </c>
      <c r="J22" t="e">
        <f t="shared" si="4"/>
        <v>#VALUE!</v>
      </c>
      <c r="K22">
        <f t="shared" si="4"/>
        <v>886</v>
      </c>
      <c r="L22" t="e">
        <f t="shared" si="4"/>
        <v>#VALUE!</v>
      </c>
      <c r="M22">
        <f t="shared" si="4"/>
        <v>423</v>
      </c>
      <c r="N22">
        <f t="shared" ref="N22:AC45" si="12">FIND(N$1,$A22)</f>
        <v>502</v>
      </c>
      <c r="O22" t="e">
        <f t="shared" si="12"/>
        <v>#VALUE!</v>
      </c>
      <c r="P22">
        <f t="shared" si="12"/>
        <v>281</v>
      </c>
      <c r="Q22">
        <f t="shared" si="12"/>
        <v>364</v>
      </c>
      <c r="R22">
        <f t="shared" si="10"/>
        <v>417</v>
      </c>
      <c r="S22">
        <f t="shared" si="10"/>
        <v>495</v>
      </c>
      <c r="T22">
        <f t="shared" si="10"/>
        <v>648</v>
      </c>
      <c r="U22">
        <f t="shared" si="10"/>
        <v>815</v>
      </c>
      <c r="V22">
        <f t="shared" si="10"/>
        <v>895</v>
      </c>
      <c r="W22">
        <f t="shared" si="10"/>
        <v>1053</v>
      </c>
      <c r="X22">
        <f t="shared" si="10"/>
        <v>1149</v>
      </c>
      <c r="Y22">
        <f t="shared" si="10"/>
        <v>1237</v>
      </c>
      <c r="Z22">
        <f t="shared" si="10"/>
        <v>1250</v>
      </c>
      <c r="AA22">
        <f t="shared" si="10"/>
        <v>127</v>
      </c>
      <c r="AB22">
        <f t="shared" si="10"/>
        <v>697</v>
      </c>
      <c r="AC22">
        <f t="shared" si="10"/>
        <v>1196</v>
      </c>
      <c r="AD22">
        <f t="shared" si="10"/>
        <v>204</v>
      </c>
      <c r="AE22" t="e">
        <f t="shared" si="10"/>
        <v>#VALUE!</v>
      </c>
      <c r="AF22" t="e">
        <f t="shared" si="10"/>
        <v>#VALUE!</v>
      </c>
      <c r="AG22" t="e">
        <f t="shared" si="10"/>
        <v>#VALUE!</v>
      </c>
      <c r="AH22">
        <f t="shared" si="7"/>
        <v>327</v>
      </c>
      <c r="AI22">
        <f t="shared" si="7"/>
        <v>349</v>
      </c>
      <c r="AJ22">
        <f t="shared" si="7"/>
        <v>398</v>
      </c>
      <c r="AK22">
        <f t="shared" si="7"/>
        <v>825</v>
      </c>
      <c r="AL22">
        <f t="shared" si="7"/>
        <v>832</v>
      </c>
      <c r="AM22" t="e">
        <f t="shared" si="7"/>
        <v>#VALUE!</v>
      </c>
      <c r="AN22">
        <f t="shared" si="7"/>
        <v>1032</v>
      </c>
      <c r="AO22">
        <f t="shared" si="7"/>
        <v>252</v>
      </c>
      <c r="AP22">
        <f t="shared" si="7"/>
        <v>632</v>
      </c>
      <c r="AQ22">
        <f t="shared" si="7"/>
        <v>373</v>
      </c>
      <c r="AR22">
        <f t="shared" si="8"/>
        <v>608</v>
      </c>
      <c r="AS22">
        <f t="shared" si="8"/>
        <v>687</v>
      </c>
      <c r="AT22">
        <f t="shared" si="8"/>
        <v>783</v>
      </c>
      <c r="AU22">
        <f t="shared" si="8"/>
        <v>272</v>
      </c>
      <c r="AV22">
        <f t="shared" si="8"/>
        <v>470</v>
      </c>
      <c r="AW22">
        <f t="shared" si="8"/>
        <v>241</v>
      </c>
      <c r="AX22">
        <f t="shared" si="8"/>
        <v>859</v>
      </c>
      <c r="AY22">
        <f t="shared" si="8"/>
        <v>579</v>
      </c>
      <c r="AZ22">
        <f t="shared" si="8"/>
        <v>441</v>
      </c>
      <c r="BA22" t="e">
        <f t="shared" si="8"/>
        <v>#VALUE!</v>
      </c>
      <c r="BB22" t="e">
        <f t="shared" si="8"/>
        <v>#VALUE!</v>
      </c>
      <c r="BC22">
        <f t="shared" si="8"/>
        <v>949</v>
      </c>
      <c r="BD22">
        <f t="shared" si="8"/>
        <v>27</v>
      </c>
      <c r="BE22">
        <f t="shared" si="8"/>
        <v>551</v>
      </c>
      <c r="BF22">
        <f t="shared" si="8"/>
        <v>847</v>
      </c>
      <c r="BG22">
        <f t="shared" si="8"/>
        <v>902</v>
      </c>
      <c r="BH22" t="e">
        <f t="shared" si="9"/>
        <v>#VALUE!</v>
      </c>
      <c r="BI22">
        <f t="shared" si="9"/>
        <v>1258</v>
      </c>
      <c r="BJ22">
        <f t="shared" si="9"/>
        <v>867</v>
      </c>
      <c r="BK22" t="e">
        <f t="shared" si="9"/>
        <v>#VALUE!</v>
      </c>
      <c r="BL22">
        <f t="shared" si="9"/>
        <v>486</v>
      </c>
      <c r="BM22">
        <f t="shared" si="9"/>
        <v>1018</v>
      </c>
      <c r="BN22" t="e">
        <f t="shared" si="9"/>
        <v>#VALUE!</v>
      </c>
      <c r="BO22">
        <f t="shared" si="9"/>
        <v>801</v>
      </c>
      <c r="BP22">
        <f t="shared" si="9"/>
        <v>935</v>
      </c>
      <c r="BQ22">
        <f t="shared" si="9"/>
        <v>220</v>
      </c>
      <c r="BR22">
        <f t="shared" si="9"/>
        <v>62</v>
      </c>
      <c r="BS22">
        <f t="shared" si="9"/>
        <v>72</v>
      </c>
      <c r="BT22">
        <f t="shared" si="9"/>
        <v>82</v>
      </c>
      <c r="BU22">
        <f t="shared" si="9"/>
        <v>1065</v>
      </c>
      <c r="BV22">
        <f t="shared" si="9"/>
        <v>558</v>
      </c>
      <c r="BW22">
        <f t="shared" si="9"/>
        <v>1095</v>
      </c>
      <c r="BX22">
        <f t="shared" si="11"/>
        <v>94</v>
      </c>
      <c r="BY22">
        <f t="shared" si="11"/>
        <v>388</v>
      </c>
      <c r="BZ22">
        <f t="shared" si="11"/>
        <v>768</v>
      </c>
      <c r="CA22">
        <f t="shared" si="11"/>
        <v>1083</v>
      </c>
      <c r="CB22">
        <f t="shared" si="11"/>
        <v>1223</v>
      </c>
      <c r="CC22">
        <f t="shared" si="11"/>
        <v>314</v>
      </c>
      <c r="CD22">
        <f t="shared" si="11"/>
        <v>528</v>
      </c>
      <c r="CE22" t="e">
        <f t="shared" si="11"/>
        <v>#VALUE!</v>
      </c>
      <c r="CF22">
        <f t="shared" si="11"/>
        <v>1268</v>
      </c>
    </row>
    <row r="23" spans="1:84" x14ac:dyDescent="0.3">
      <c r="A23" t="s">
        <v>574</v>
      </c>
      <c r="B23">
        <f t="shared" ref="B23:Q39" si="13">FIND(B$1,$A23)</f>
        <v>102</v>
      </c>
      <c r="C23" t="e">
        <f t="shared" si="13"/>
        <v>#VALUE!</v>
      </c>
      <c r="D23">
        <f t="shared" si="13"/>
        <v>659</v>
      </c>
      <c r="E23">
        <f t="shared" si="13"/>
        <v>188</v>
      </c>
      <c r="F23">
        <f t="shared" si="13"/>
        <v>976</v>
      </c>
      <c r="G23">
        <f t="shared" si="13"/>
        <v>721</v>
      </c>
      <c r="H23">
        <f t="shared" si="13"/>
        <v>1112</v>
      </c>
      <c r="I23">
        <f t="shared" si="13"/>
        <v>33</v>
      </c>
      <c r="J23">
        <f t="shared" si="13"/>
        <v>1039</v>
      </c>
      <c r="K23">
        <f t="shared" si="13"/>
        <v>886</v>
      </c>
      <c r="L23" t="e">
        <f t="shared" si="13"/>
        <v>#VALUE!</v>
      </c>
      <c r="M23">
        <f t="shared" si="13"/>
        <v>423</v>
      </c>
      <c r="N23">
        <f t="shared" si="12"/>
        <v>502</v>
      </c>
      <c r="O23">
        <f t="shared" si="12"/>
        <v>1163</v>
      </c>
      <c r="P23">
        <f t="shared" si="12"/>
        <v>281</v>
      </c>
      <c r="Q23">
        <f t="shared" si="12"/>
        <v>364</v>
      </c>
      <c r="R23">
        <f t="shared" si="12"/>
        <v>417</v>
      </c>
      <c r="S23">
        <f t="shared" si="12"/>
        <v>495</v>
      </c>
      <c r="T23">
        <f t="shared" si="12"/>
        <v>648</v>
      </c>
      <c r="U23">
        <f t="shared" si="12"/>
        <v>815</v>
      </c>
      <c r="V23">
        <f t="shared" si="12"/>
        <v>895</v>
      </c>
      <c r="W23">
        <f t="shared" si="12"/>
        <v>1053</v>
      </c>
      <c r="X23">
        <f t="shared" si="12"/>
        <v>1149</v>
      </c>
      <c r="Y23">
        <f t="shared" si="12"/>
        <v>1237</v>
      </c>
      <c r="Z23">
        <f t="shared" si="12"/>
        <v>1250</v>
      </c>
      <c r="AA23">
        <f t="shared" si="12"/>
        <v>127</v>
      </c>
      <c r="AB23">
        <f t="shared" si="12"/>
        <v>697</v>
      </c>
      <c r="AC23">
        <f t="shared" si="12"/>
        <v>1196</v>
      </c>
      <c r="AD23">
        <f t="shared" si="10"/>
        <v>204</v>
      </c>
      <c r="AE23" t="e">
        <f t="shared" si="10"/>
        <v>#VALUE!</v>
      </c>
      <c r="AF23" t="e">
        <f t="shared" si="10"/>
        <v>#VALUE!</v>
      </c>
      <c r="AG23" t="e">
        <f t="shared" si="10"/>
        <v>#VALUE!</v>
      </c>
      <c r="AH23">
        <f t="shared" si="7"/>
        <v>327</v>
      </c>
      <c r="AI23">
        <f t="shared" si="7"/>
        <v>349</v>
      </c>
      <c r="AJ23">
        <f t="shared" si="7"/>
        <v>398</v>
      </c>
      <c r="AK23">
        <f t="shared" si="7"/>
        <v>825</v>
      </c>
      <c r="AL23">
        <f t="shared" si="7"/>
        <v>832</v>
      </c>
      <c r="AM23" t="e">
        <f t="shared" si="7"/>
        <v>#VALUE!</v>
      </c>
      <c r="AN23">
        <f t="shared" si="7"/>
        <v>1032</v>
      </c>
      <c r="AO23">
        <f t="shared" si="7"/>
        <v>252</v>
      </c>
      <c r="AP23">
        <f t="shared" si="7"/>
        <v>632</v>
      </c>
      <c r="AQ23">
        <f t="shared" si="7"/>
        <v>373</v>
      </c>
      <c r="AR23">
        <f t="shared" si="8"/>
        <v>608</v>
      </c>
      <c r="AS23">
        <f t="shared" si="8"/>
        <v>687</v>
      </c>
      <c r="AT23">
        <f t="shared" si="8"/>
        <v>783</v>
      </c>
      <c r="AU23">
        <f t="shared" si="8"/>
        <v>272</v>
      </c>
      <c r="AV23">
        <f t="shared" si="8"/>
        <v>470</v>
      </c>
      <c r="AW23" t="e">
        <f t="shared" si="8"/>
        <v>#VALUE!</v>
      </c>
      <c r="AX23">
        <f t="shared" si="8"/>
        <v>859</v>
      </c>
      <c r="AY23">
        <f t="shared" si="8"/>
        <v>579</v>
      </c>
      <c r="AZ23">
        <f t="shared" si="8"/>
        <v>441</v>
      </c>
      <c r="BA23" t="e">
        <f t="shared" si="8"/>
        <v>#VALUE!</v>
      </c>
      <c r="BB23">
        <f t="shared" si="8"/>
        <v>748</v>
      </c>
      <c r="BC23">
        <f t="shared" si="8"/>
        <v>949</v>
      </c>
      <c r="BD23">
        <f t="shared" si="8"/>
        <v>27</v>
      </c>
      <c r="BE23">
        <f t="shared" si="8"/>
        <v>551</v>
      </c>
      <c r="BF23">
        <f t="shared" si="8"/>
        <v>847</v>
      </c>
      <c r="BG23">
        <f t="shared" si="8"/>
        <v>902</v>
      </c>
      <c r="BH23" t="e">
        <f t="shared" si="9"/>
        <v>#VALUE!</v>
      </c>
      <c r="BI23">
        <f t="shared" si="9"/>
        <v>1258</v>
      </c>
      <c r="BJ23">
        <f t="shared" si="9"/>
        <v>867</v>
      </c>
      <c r="BK23">
        <f t="shared" si="9"/>
        <v>299</v>
      </c>
      <c r="BL23">
        <f t="shared" si="9"/>
        <v>486</v>
      </c>
      <c r="BM23">
        <f t="shared" si="9"/>
        <v>1018</v>
      </c>
      <c r="BN23" t="e">
        <f t="shared" si="9"/>
        <v>#VALUE!</v>
      </c>
      <c r="BO23">
        <f t="shared" si="9"/>
        <v>801</v>
      </c>
      <c r="BP23">
        <f t="shared" si="9"/>
        <v>935</v>
      </c>
      <c r="BQ23">
        <f t="shared" si="9"/>
        <v>220</v>
      </c>
      <c r="BR23">
        <f t="shared" si="9"/>
        <v>62</v>
      </c>
      <c r="BS23">
        <f t="shared" si="9"/>
        <v>72</v>
      </c>
      <c r="BT23">
        <f t="shared" si="9"/>
        <v>82</v>
      </c>
      <c r="BU23">
        <f t="shared" si="9"/>
        <v>1065</v>
      </c>
      <c r="BV23">
        <f t="shared" si="9"/>
        <v>558</v>
      </c>
      <c r="BW23">
        <f t="shared" si="9"/>
        <v>1095</v>
      </c>
      <c r="BX23">
        <f t="shared" si="11"/>
        <v>94</v>
      </c>
      <c r="BY23">
        <f t="shared" si="11"/>
        <v>388</v>
      </c>
      <c r="BZ23">
        <f t="shared" si="11"/>
        <v>768</v>
      </c>
      <c r="CA23">
        <f t="shared" si="11"/>
        <v>1083</v>
      </c>
      <c r="CB23">
        <f t="shared" si="11"/>
        <v>1223</v>
      </c>
      <c r="CC23" t="e">
        <f t="shared" si="11"/>
        <v>#VALUE!</v>
      </c>
      <c r="CD23">
        <f t="shared" si="11"/>
        <v>528</v>
      </c>
      <c r="CE23" t="e">
        <f t="shared" si="11"/>
        <v>#VALUE!</v>
      </c>
      <c r="CF23" t="e">
        <f t="shared" si="11"/>
        <v>#VALUE!</v>
      </c>
    </row>
    <row r="24" spans="1:84" x14ac:dyDescent="0.3">
      <c r="A24" t="s">
        <v>575</v>
      </c>
      <c r="B24">
        <f t="shared" si="13"/>
        <v>102</v>
      </c>
      <c r="C24" t="e">
        <f t="shared" si="13"/>
        <v>#VALUE!</v>
      </c>
      <c r="D24">
        <f t="shared" si="13"/>
        <v>659</v>
      </c>
      <c r="E24">
        <f t="shared" si="13"/>
        <v>188</v>
      </c>
      <c r="F24">
        <f t="shared" si="13"/>
        <v>976</v>
      </c>
      <c r="G24">
        <f t="shared" si="13"/>
        <v>721</v>
      </c>
      <c r="H24">
        <f t="shared" si="13"/>
        <v>1112</v>
      </c>
      <c r="I24" t="e">
        <f t="shared" si="13"/>
        <v>#VALUE!</v>
      </c>
      <c r="J24">
        <f t="shared" si="13"/>
        <v>1039</v>
      </c>
      <c r="K24">
        <f t="shared" si="13"/>
        <v>886</v>
      </c>
      <c r="L24" t="e">
        <f t="shared" si="13"/>
        <v>#VALUE!</v>
      </c>
      <c r="M24">
        <f t="shared" si="13"/>
        <v>423</v>
      </c>
      <c r="N24">
        <f t="shared" si="13"/>
        <v>502</v>
      </c>
      <c r="O24" t="e">
        <f t="shared" si="13"/>
        <v>#VALUE!</v>
      </c>
      <c r="P24">
        <f t="shared" si="13"/>
        <v>281</v>
      </c>
      <c r="Q24">
        <f t="shared" si="13"/>
        <v>364</v>
      </c>
      <c r="R24">
        <f t="shared" si="12"/>
        <v>417</v>
      </c>
      <c r="S24">
        <f t="shared" si="12"/>
        <v>495</v>
      </c>
      <c r="T24">
        <f t="shared" si="12"/>
        <v>648</v>
      </c>
      <c r="U24">
        <f t="shared" si="12"/>
        <v>815</v>
      </c>
      <c r="V24">
        <f t="shared" si="12"/>
        <v>895</v>
      </c>
      <c r="W24">
        <f t="shared" si="12"/>
        <v>1053</v>
      </c>
      <c r="X24">
        <f t="shared" si="12"/>
        <v>1149</v>
      </c>
      <c r="Y24">
        <f t="shared" si="12"/>
        <v>1237</v>
      </c>
      <c r="Z24">
        <f t="shared" si="12"/>
        <v>1250</v>
      </c>
      <c r="AA24">
        <f t="shared" si="12"/>
        <v>127</v>
      </c>
      <c r="AB24">
        <f t="shared" si="12"/>
        <v>697</v>
      </c>
      <c r="AC24">
        <f t="shared" si="12"/>
        <v>1196</v>
      </c>
      <c r="AD24">
        <f t="shared" si="10"/>
        <v>204</v>
      </c>
      <c r="AE24" t="e">
        <f t="shared" si="10"/>
        <v>#VALUE!</v>
      </c>
      <c r="AF24" t="e">
        <f t="shared" si="10"/>
        <v>#VALUE!</v>
      </c>
      <c r="AG24" t="e">
        <f t="shared" si="10"/>
        <v>#VALUE!</v>
      </c>
      <c r="AH24">
        <f t="shared" si="7"/>
        <v>327</v>
      </c>
      <c r="AI24">
        <f t="shared" si="7"/>
        <v>349</v>
      </c>
      <c r="AJ24">
        <f t="shared" si="7"/>
        <v>398</v>
      </c>
      <c r="AK24">
        <f t="shared" si="7"/>
        <v>825</v>
      </c>
      <c r="AL24">
        <f t="shared" si="7"/>
        <v>832</v>
      </c>
      <c r="AM24" t="e">
        <f t="shared" si="7"/>
        <v>#VALUE!</v>
      </c>
      <c r="AN24">
        <f t="shared" si="7"/>
        <v>1032</v>
      </c>
      <c r="AO24">
        <f t="shared" si="7"/>
        <v>252</v>
      </c>
      <c r="AP24">
        <f t="shared" si="7"/>
        <v>632</v>
      </c>
      <c r="AQ24">
        <f t="shared" si="7"/>
        <v>373</v>
      </c>
      <c r="AR24">
        <f t="shared" si="8"/>
        <v>608</v>
      </c>
      <c r="AS24">
        <f t="shared" si="8"/>
        <v>687</v>
      </c>
      <c r="AT24">
        <f t="shared" si="8"/>
        <v>783</v>
      </c>
      <c r="AU24">
        <f t="shared" si="8"/>
        <v>272</v>
      </c>
      <c r="AV24">
        <f t="shared" si="8"/>
        <v>470</v>
      </c>
      <c r="AW24">
        <f t="shared" si="8"/>
        <v>241</v>
      </c>
      <c r="AX24">
        <f t="shared" si="8"/>
        <v>859</v>
      </c>
      <c r="AY24">
        <f t="shared" si="8"/>
        <v>579</v>
      </c>
      <c r="AZ24">
        <f t="shared" si="8"/>
        <v>441</v>
      </c>
      <c r="BA24" t="e">
        <f t="shared" si="8"/>
        <v>#VALUE!</v>
      </c>
      <c r="BB24">
        <f t="shared" si="8"/>
        <v>748</v>
      </c>
      <c r="BC24">
        <f t="shared" si="8"/>
        <v>949</v>
      </c>
      <c r="BD24">
        <f t="shared" si="8"/>
        <v>27</v>
      </c>
      <c r="BE24">
        <f t="shared" si="8"/>
        <v>551</v>
      </c>
      <c r="BF24">
        <f t="shared" si="8"/>
        <v>847</v>
      </c>
      <c r="BG24">
        <f t="shared" si="8"/>
        <v>902</v>
      </c>
      <c r="BH24">
        <f t="shared" si="9"/>
        <v>966</v>
      </c>
      <c r="BI24">
        <f t="shared" si="9"/>
        <v>1258</v>
      </c>
      <c r="BJ24">
        <f t="shared" si="9"/>
        <v>867</v>
      </c>
      <c r="BK24">
        <f t="shared" si="9"/>
        <v>299</v>
      </c>
      <c r="BL24">
        <f t="shared" si="9"/>
        <v>486</v>
      </c>
      <c r="BM24">
        <f t="shared" si="9"/>
        <v>1018</v>
      </c>
      <c r="BN24" t="e">
        <f t="shared" si="9"/>
        <v>#VALUE!</v>
      </c>
      <c r="BO24">
        <f t="shared" si="9"/>
        <v>801</v>
      </c>
      <c r="BP24">
        <f t="shared" si="9"/>
        <v>935</v>
      </c>
      <c r="BQ24">
        <f t="shared" si="9"/>
        <v>220</v>
      </c>
      <c r="BR24">
        <f t="shared" si="9"/>
        <v>62</v>
      </c>
      <c r="BS24">
        <f t="shared" si="9"/>
        <v>72</v>
      </c>
      <c r="BT24">
        <f t="shared" si="9"/>
        <v>82</v>
      </c>
      <c r="BU24">
        <f t="shared" si="9"/>
        <v>1065</v>
      </c>
      <c r="BV24">
        <f t="shared" si="9"/>
        <v>558</v>
      </c>
      <c r="BW24">
        <f t="shared" si="9"/>
        <v>1095</v>
      </c>
      <c r="BX24">
        <f t="shared" si="11"/>
        <v>94</v>
      </c>
      <c r="BY24">
        <f t="shared" si="11"/>
        <v>388</v>
      </c>
      <c r="BZ24">
        <f t="shared" si="11"/>
        <v>768</v>
      </c>
      <c r="CA24">
        <f t="shared" si="11"/>
        <v>1083</v>
      </c>
      <c r="CB24">
        <f t="shared" si="11"/>
        <v>1223</v>
      </c>
      <c r="CC24">
        <f t="shared" si="11"/>
        <v>314</v>
      </c>
      <c r="CD24">
        <f t="shared" si="11"/>
        <v>528</v>
      </c>
      <c r="CE24" t="e">
        <f t="shared" si="11"/>
        <v>#VALUE!</v>
      </c>
      <c r="CF24">
        <f t="shared" si="11"/>
        <v>1268</v>
      </c>
    </row>
    <row r="25" spans="1:84" x14ac:dyDescent="0.3">
      <c r="A25" t="s">
        <v>576</v>
      </c>
      <c r="B25">
        <f t="shared" si="13"/>
        <v>102</v>
      </c>
      <c r="C25" t="e">
        <f t="shared" si="13"/>
        <v>#VALUE!</v>
      </c>
      <c r="D25">
        <f t="shared" si="13"/>
        <v>659</v>
      </c>
      <c r="E25">
        <f t="shared" si="13"/>
        <v>188</v>
      </c>
      <c r="F25">
        <f t="shared" si="13"/>
        <v>976</v>
      </c>
      <c r="G25">
        <f t="shared" si="13"/>
        <v>721</v>
      </c>
      <c r="H25">
        <f t="shared" si="13"/>
        <v>1112</v>
      </c>
      <c r="I25">
        <f t="shared" si="13"/>
        <v>33</v>
      </c>
      <c r="J25">
        <f t="shared" si="13"/>
        <v>1039</v>
      </c>
      <c r="K25">
        <f t="shared" si="13"/>
        <v>886</v>
      </c>
      <c r="L25" t="e">
        <f t="shared" si="13"/>
        <v>#VALUE!</v>
      </c>
      <c r="M25">
        <f t="shared" si="13"/>
        <v>423</v>
      </c>
      <c r="N25">
        <f t="shared" si="13"/>
        <v>502</v>
      </c>
      <c r="O25" t="e">
        <f t="shared" si="13"/>
        <v>#VALUE!</v>
      </c>
      <c r="P25">
        <f t="shared" si="13"/>
        <v>281</v>
      </c>
      <c r="Q25">
        <f t="shared" si="13"/>
        <v>364</v>
      </c>
      <c r="R25">
        <f t="shared" si="12"/>
        <v>417</v>
      </c>
      <c r="S25">
        <f t="shared" si="12"/>
        <v>495</v>
      </c>
      <c r="T25">
        <f t="shared" si="12"/>
        <v>648</v>
      </c>
      <c r="U25">
        <f t="shared" si="12"/>
        <v>815</v>
      </c>
      <c r="V25" t="e">
        <f t="shared" si="12"/>
        <v>#VALUE!</v>
      </c>
      <c r="W25">
        <f t="shared" si="12"/>
        <v>1053</v>
      </c>
      <c r="X25">
        <f t="shared" si="12"/>
        <v>1149</v>
      </c>
      <c r="Y25">
        <f t="shared" si="12"/>
        <v>1237</v>
      </c>
      <c r="Z25">
        <f t="shared" si="12"/>
        <v>1250</v>
      </c>
      <c r="AA25">
        <f t="shared" si="12"/>
        <v>127</v>
      </c>
      <c r="AB25">
        <f t="shared" si="12"/>
        <v>697</v>
      </c>
      <c r="AC25">
        <f t="shared" si="12"/>
        <v>1196</v>
      </c>
      <c r="AD25">
        <f t="shared" si="10"/>
        <v>204</v>
      </c>
      <c r="AE25" t="e">
        <f t="shared" si="10"/>
        <v>#VALUE!</v>
      </c>
      <c r="AF25" t="e">
        <f t="shared" si="10"/>
        <v>#VALUE!</v>
      </c>
      <c r="AG25" t="e">
        <f t="shared" si="10"/>
        <v>#VALUE!</v>
      </c>
      <c r="AH25">
        <f t="shared" si="7"/>
        <v>327</v>
      </c>
      <c r="AI25">
        <f t="shared" si="7"/>
        <v>349</v>
      </c>
      <c r="AJ25">
        <f t="shared" si="7"/>
        <v>398</v>
      </c>
      <c r="AK25">
        <f t="shared" si="7"/>
        <v>825</v>
      </c>
      <c r="AL25">
        <f t="shared" si="7"/>
        <v>832</v>
      </c>
      <c r="AM25" t="e">
        <f t="shared" si="7"/>
        <v>#VALUE!</v>
      </c>
      <c r="AN25">
        <f t="shared" si="7"/>
        <v>1032</v>
      </c>
      <c r="AO25">
        <f t="shared" si="7"/>
        <v>252</v>
      </c>
      <c r="AP25">
        <f t="shared" si="7"/>
        <v>632</v>
      </c>
      <c r="AQ25">
        <f t="shared" si="7"/>
        <v>373</v>
      </c>
      <c r="AR25">
        <f t="shared" si="8"/>
        <v>608</v>
      </c>
      <c r="AS25">
        <f t="shared" si="8"/>
        <v>687</v>
      </c>
      <c r="AT25">
        <f t="shared" si="8"/>
        <v>783</v>
      </c>
      <c r="AU25">
        <f t="shared" si="8"/>
        <v>272</v>
      </c>
      <c r="AV25">
        <f t="shared" si="8"/>
        <v>470</v>
      </c>
      <c r="AW25" t="e">
        <f t="shared" si="8"/>
        <v>#VALUE!</v>
      </c>
      <c r="AX25">
        <f t="shared" si="8"/>
        <v>859</v>
      </c>
      <c r="AY25">
        <f t="shared" si="8"/>
        <v>579</v>
      </c>
      <c r="AZ25">
        <f t="shared" si="8"/>
        <v>441</v>
      </c>
      <c r="BA25" t="e">
        <f t="shared" si="8"/>
        <v>#VALUE!</v>
      </c>
      <c r="BB25">
        <f t="shared" si="8"/>
        <v>748</v>
      </c>
      <c r="BC25">
        <f t="shared" si="8"/>
        <v>949</v>
      </c>
      <c r="BD25">
        <f t="shared" si="8"/>
        <v>27</v>
      </c>
      <c r="BE25">
        <f t="shared" si="8"/>
        <v>551</v>
      </c>
      <c r="BF25">
        <f t="shared" si="8"/>
        <v>847</v>
      </c>
      <c r="BG25">
        <f t="shared" si="8"/>
        <v>902</v>
      </c>
      <c r="BH25">
        <f t="shared" si="9"/>
        <v>966</v>
      </c>
      <c r="BI25">
        <f t="shared" si="9"/>
        <v>1258</v>
      </c>
      <c r="BJ25">
        <f t="shared" si="9"/>
        <v>867</v>
      </c>
      <c r="BK25">
        <f t="shared" si="9"/>
        <v>299</v>
      </c>
      <c r="BL25">
        <f t="shared" si="9"/>
        <v>486</v>
      </c>
      <c r="BM25">
        <f t="shared" si="9"/>
        <v>1018</v>
      </c>
      <c r="BN25" t="e">
        <f t="shared" si="9"/>
        <v>#VALUE!</v>
      </c>
      <c r="BO25">
        <f t="shared" si="9"/>
        <v>801</v>
      </c>
      <c r="BP25">
        <f t="shared" si="9"/>
        <v>935</v>
      </c>
      <c r="BQ25">
        <f t="shared" si="9"/>
        <v>220</v>
      </c>
      <c r="BR25">
        <f t="shared" si="9"/>
        <v>62</v>
      </c>
      <c r="BS25">
        <f t="shared" si="9"/>
        <v>72</v>
      </c>
      <c r="BT25">
        <f t="shared" si="9"/>
        <v>82</v>
      </c>
      <c r="BU25">
        <f t="shared" si="9"/>
        <v>1065</v>
      </c>
      <c r="BV25">
        <f t="shared" si="9"/>
        <v>558</v>
      </c>
      <c r="BW25">
        <f t="shared" si="9"/>
        <v>1095</v>
      </c>
      <c r="BX25">
        <f t="shared" si="11"/>
        <v>94</v>
      </c>
      <c r="BY25">
        <f t="shared" si="11"/>
        <v>388</v>
      </c>
      <c r="BZ25">
        <f t="shared" si="11"/>
        <v>768</v>
      </c>
      <c r="CA25">
        <f t="shared" si="11"/>
        <v>1083</v>
      </c>
      <c r="CB25">
        <f t="shared" si="11"/>
        <v>1223</v>
      </c>
      <c r="CC25">
        <f t="shared" si="11"/>
        <v>314</v>
      </c>
      <c r="CD25">
        <f t="shared" si="11"/>
        <v>528</v>
      </c>
      <c r="CE25" t="e">
        <f t="shared" si="11"/>
        <v>#VALUE!</v>
      </c>
      <c r="CF25">
        <f t="shared" si="11"/>
        <v>1268</v>
      </c>
    </row>
    <row r="26" spans="1:84" x14ac:dyDescent="0.3">
      <c r="A26" t="s">
        <v>577</v>
      </c>
      <c r="B26">
        <f t="shared" si="13"/>
        <v>102</v>
      </c>
      <c r="C26" t="e">
        <f t="shared" si="13"/>
        <v>#VALUE!</v>
      </c>
      <c r="D26">
        <f t="shared" si="13"/>
        <v>659</v>
      </c>
      <c r="E26">
        <f t="shared" si="13"/>
        <v>188</v>
      </c>
      <c r="F26">
        <f t="shared" si="13"/>
        <v>976</v>
      </c>
      <c r="G26">
        <f t="shared" si="13"/>
        <v>721</v>
      </c>
      <c r="H26">
        <f t="shared" si="13"/>
        <v>1112</v>
      </c>
      <c r="I26">
        <f t="shared" si="13"/>
        <v>33</v>
      </c>
      <c r="J26">
        <f t="shared" si="13"/>
        <v>1039</v>
      </c>
      <c r="K26">
        <f t="shared" si="13"/>
        <v>886</v>
      </c>
      <c r="L26" t="e">
        <f t="shared" si="13"/>
        <v>#VALUE!</v>
      </c>
      <c r="M26">
        <f t="shared" si="13"/>
        <v>423</v>
      </c>
      <c r="N26">
        <f t="shared" si="13"/>
        <v>502</v>
      </c>
      <c r="O26" t="e">
        <f t="shared" si="13"/>
        <v>#VALUE!</v>
      </c>
      <c r="P26">
        <f t="shared" si="13"/>
        <v>281</v>
      </c>
      <c r="Q26">
        <f t="shared" si="13"/>
        <v>364</v>
      </c>
      <c r="R26">
        <f t="shared" si="12"/>
        <v>417</v>
      </c>
      <c r="S26">
        <f t="shared" si="12"/>
        <v>495</v>
      </c>
      <c r="T26">
        <f t="shared" si="12"/>
        <v>648</v>
      </c>
      <c r="U26">
        <f t="shared" si="12"/>
        <v>815</v>
      </c>
      <c r="V26">
        <f t="shared" si="12"/>
        <v>895</v>
      </c>
      <c r="W26">
        <f t="shared" si="12"/>
        <v>1053</v>
      </c>
      <c r="X26">
        <f t="shared" si="12"/>
        <v>1149</v>
      </c>
      <c r="Y26">
        <f t="shared" si="12"/>
        <v>1237</v>
      </c>
      <c r="Z26">
        <f t="shared" si="12"/>
        <v>1250</v>
      </c>
      <c r="AA26">
        <f t="shared" si="12"/>
        <v>127</v>
      </c>
      <c r="AB26">
        <f t="shared" si="12"/>
        <v>697</v>
      </c>
      <c r="AC26">
        <f t="shared" si="12"/>
        <v>1196</v>
      </c>
      <c r="AD26">
        <f t="shared" si="10"/>
        <v>204</v>
      </c>
      <c r="AE26" t="e">
        <f t="shared" si="10"/>
        <v>#VALUE!</v>
      </c>
      <c r="AF26" t="e">
        <f t="shared" si="10"/>
        <v>#VALUE!</v>
      </c>
      <c r="AG26" t="e">
        <f t="shared" si="10"/>
        <v>#VALUE!</v>
      </c>
      <c r="AH26">
        <f t="shared" si="7"/>
        <v>327</v>
      </c>
      <c r="AI26">
        <f t="shared" si="7"/>
        <v>349</v>
      </c>
      <c r="AJ26">
        <f t="shared" si="7"/>
        <v>398</v>
      </c>
      <c r="AK26">
        <f t="shared" si="7"/>
        <v>825</v>
      </c>
      <c r="AL26">
        <f t="shared" si="7"/>
        <v>832</v>
      </c>
      <c r="AM26" t="e">
        <f t="shared" si="7"/>
        <v>#VALUE!</v>
      </c>
      <c r="AN26">
        <f t="shared" si="7"/>
        <v>1032</v>
      </c>
      <c r="AO26">
        <f t="shared" si="7"/>
        <v>252</v>
      </c>
      <c r="AP26">
        <f t="shared" si="7"/>
        <v>632</v>
      </c>
      <c r="AQ26">
        <f t="shared" si="7"/>
        <v>373</v>
      </c>
      <c r="AR26">
        <f t="shared" si="8"/>
        <v>608</v>
      </c>
      <c r="AS26">
        <f t="shared" si="8"/>
        <v>687</v>
      </c>
      <c r="AT26">
        <f t="shared" si="8"/>
        <v>783</v>
      </c>
      <c r="AU26">
        <f t="shared" si="8"/>
        <v>272</v>
      </c>
      <c r="AV26">
        <f t="shared" si="8"/>
        <v>470</v>
      </c>
      <c r="AW26">
        <f t="shared" si="8"/>
        <v>241</v>
      </c>
      <c r="AX26">
        <f t="shared" si="8"/>
        <v>859</v>
      </c>
      <c r="AY26">
        <f t="shared" si="8"/>
        <v>579</v>
      </c>
      <c r="AZ26">
        <f t="shared" si="8"/>
        <v>441</v>
      </c>
      <c r="BA26" t="e">
        <f t="shared" si="8"/>
        <v>#VALUE!</v>
      </c>
      <c r="BB26">
        <f t="shared" si="8"/>
        <v>748</v>
      </c>
      <c r="BC26">
        <f t="shared" si="8"/>
        <v>949</v>
      </c>
      <c r="BD26">
        <f t="shared" si="8"/>
        <v>27</v>
      </c>
      <c r="BE26">
        <f t="shared" si="8"/>
        <v>551</v>
      </c>
      <c r="BF26">
        <f t="shared" si="8"/>
        <v>847</v>
      </c>
      <c r="BG26">
        <f t="shared" si="8"/>
        <v>902</v>
      </c>
      <c r="BH26">
        <f t="shared" si="9"/>
        <v>966</v>
      </c>
      <c r="BI26">
        <f t="shared" si="9"/>
        <v>1258</v>
      </c>
      <c r="BJ26">
        <f t="shared" si="9"/>
        <v>867</v>
      </c>
      <c r="BK26">
        <f t="shared" si="9"/>
        <v>299</v>
      </c>
      <c r="BL26">
        <f t="shared" si="9"/>
        <v>486</v>
      </c>
      <c r="BM26">
        <f t="shared" si="9"/>
        <v>1018</v>
      </c>
      <c r="BN26" t="e">
        <f t="shared" si="9"/>
        <v>#VALUE!</v>
      </c>
      <c r="BO26">
        <f t="shared" si="9"/>
        <v>801</v>
      </c>
      <c r="BP26">
        <f t="shared" si="9"/>
        <v>935</v>
      </c>
      <c r="BQ26">
        <f t="shared" si="9"/>
        <v>220</v>
      </c>
      <c r="BR26">
        <f t="shared" si="9"/>
        <v>62</v>
      </c>
      <c r="BS26">
        <f t="shared" si="9"/>
        <v>72</v>
      </c>
      <c r="BT26">
        <f t="shared" si="9"/>
        <v>82</v>
      </c>
      <c r="BU26">
        <f t="shared" si="9"/>
        <v>1065</v>
      </c>
      <c r="BV26">
        <f t="shared" si="9"/>
        <v>558</v>
      </c>
      <c r="BW26">
        <f t="shared" si="9"/>
        <v>1095</v>
      </c>
      <c r="BX26">
        <f t="shared" si="11"/>
        <v>94</v>
      </c>
      <c r="BY26">
        <f t="shared" si="11"/>
        <v>388</v>
      </c>
      <c r="BZ26">
        <f t="shared" si="11"/>
        <v>768</v>
      </c>
      <c r="CA26">
        <f t="shared" si="11"/>
        <v>1083</v>
      </c>
      <c r="CB26">
        <f t="shared" si="11"/>
        <v>1223</v>
      </c>
      <c r="CC26">
        <f t="shared" si="11"/>
        <v>314</v>
      </c>
      <c r="CD26">
        <f t="shared" si="11"/>
        <v>528</v>
      </c>
      <c r="CE26" t="e">
        <f t="shared" si="11"/>
        <v>#VALUE!</v>
      </c>
      <c r="CF26">
        <f t="shared" si="11"/>
        <v>1268</v>
      </c>
    </row>
    <row r="27" spans="1:84" x14ac:dyDescent="0.3">
      <c r="A27" t="s">
        <v>578</v>
      </c>
      <c r="B27">
        <f t="shared" si="13"/>
        <v>102</v>
      </c>
      <c r="C27" t="e">
        <f t="shared" si="13"/>
        <v>#VALUE!</v>
      </c>
      <c r="D27">
        <f t="shared" si="13"/>
        <v>659</v>
      </c>
      <c r="E27">
        <f t="shared" si="13"/>
        <v>188</v>
      </c>
      <c r="F27">
        <f t="shared" si="13"/>
        <v>976</v>
      </c>
      <c r="G27">
        <f t="shared" si="13"/>
        <v>721</v>
      </c>
      <c r="H27">
        <f t="shared" si="13"/>
        <v>1112</v>
      </c>
      <c r="I27" t="e">
        <f t="shared" si="13"/>
        <v>#VALUE!</v>
      </c>
      <c r="J27">
        <f t="shared" si="13"/>
        <v>1039</v>
      </c>
      <c r="K27">
        <f t="shared" si="13"/>
        <v>886</v>
      </c>
      <c r="L27" t="e">
        <f t="shared" si="13"/>
        <v>#VALUE!</v>
      </c>
      <c r="M27">
        <f t="shared" si="13"/>
        <v>423</v>
      </c>
      <c r="N27">
        <f t="shared" si="13"/>
        <v>502</v>
      </c>
      <c r="O27" t="e">
        <f t="shared" si="13"/>
        <v>#VALUE!</v>
      </c>
      <c r="P27" t="e">
        <f t="shared" si="13"/>
        <v>#VALUE!</v>
      </c>
      <c r="Q27">
        <f t="shared" si="13"/>
        <v>364</v>
      </c>
      <c r="R27">
        <f t="shared" si="12"/>
        <v>417</v>
      </c>
      <c r="S27">
        <f t="shared" si="12"/>
        <v>495</v>
      </c>
      <c r="T27">
        <f t="shared" si="12"/>
        <v>648</v>
      </c>
      <c r="U27">
        <f t="shared" si="12"/>
        <v>815</v>
      </c>
      <c r="V27">
        <f t="shared" si="12"/>
        <v>895</v>
      </c>
      <c r="W27">
        <f t="shared" si="12"/>
        <v>1053</v>
      </c>
      <c r="X27">
        <f t="shared" si="12"/>
        <v>1149</v>
      </c>
      <c r="Y27" t="e">
        <f t="shared" si="12"/>
        <v>#VALUE!</v>
      </c>
      <c r="Z27">
        <f t="shared" si="12"/>
        <v>1250</v>
      </c>
      <c r="AA27">
        <f t="shared" si="12"/>
        <v>127</v>
      </c>
      <c r="AB27">
        <f t="shared" si="12"/>
        <v>697</v>
      </c>
      <c r="AC27">
        <f t="shared" si="12"/>
        <v>1196</v>
      </c>
      <c r="AD27">
        <f t="shared" si="10"/>
        <v>204</v>
      </c>
      <c r="AE27" t="e">
        <f t="shared" si="10"/>
        <v>#VALUE!</v>
      </c>
      <c r="AF27" t="e">
        <f t="shared" si="10"/>
        <v>#VALUE!</v>
      </c>
      <c r="AG27" t="e">
        <f t="shared" si="10"/>
        <v>#VALUE!</v>
      </c>
      <c r="AH27">
        <f t="shared" si="7"/>
        <v>327</v>
      </c>
      <c r="AI27">
        <f t="shared" si="7"/>
        <v>349</v>
      </c>
      <c r="AJ27">
        <f t="shared" si="7"/>
        <v>398</v>
      </c>
      <c r="AK27">
        <f t="shared" si="7"/>
        <v>825</v>
      </c>
      <c r="AL27">
        <f t="shared" si="7"/>
        <v>832</v>
      </c>
      <c r="AM27" t="e">
        <f t="shared" si="7"/>
        <v>#VALUE!</v>
      </c>
      <c r="AN27">
        <f t="shared" si="7"/>
        <v>1032</v>
      </c>
      <c r="AO27">
        <f t="shared" si="7"/>
        <v>252</v>
      </c>
      <c r="AP27">
        <f t="shared" si="7"/>
        <v>632</v>
      </c>
      <c r="AQ27">
        <f t="shared" si="7"/>
        <v>373</v>
      </c>
      <c r="AR27">
        <f t="shared" si="8"/>
        <v>608</v>
      </c>
      <c r="AS27">
        <f t="shared" si="8"/>
        <v>687</v>
      </c>
      <c r="AT27">
        <f t="shared" si="8"/>
        <v>783</v>
      </c>
      <c r="AU27">
        <f t="shared" si="8"/>
        <v>272</v>
      </c>
      <c r="AV27">
        <f t="shared" si="8"/>
        <v>470</v>
      </c>
      <c r="AW27">
        <f t="shared" si="8"/>
        <v>241</v>
      </c>
      <c r="AX27">
        <f t="shared" si="8"/>
        <v>859</v>
      </c>
      <c r="AY27">
        <f t="shared" si="8"/>
        <v>579</v>
      </c>
      <c r="AZ27">
        <f t="shared" si="8"/>
        <v>441</v>
      </c>
      <c r="BA27" t="e">
        <f t="shared" si="8"/>
        <v>#VALUE!</v>
      </c>
      <c r="BB27">
        <f t="shared" si="8"/>
        <v>748</v>
      </c>
      <c r="BC27">
        <f t="shared" si="8"/>
        <v>949</v>
      </c>
      <c r="BD27">
        <f t="shared" si="8"/>
        <v>27</v>
      </c>
      <c r="BE27">
        <f t="shared" si="8"/>
        <v>551</v>
      </c>
      <c r="BF27">
        <f t="shared" si="8"/>
        <v>847</v>
      </c>
      <c r="BG27">
        <f t="shared" ref="BG27:BV49" si="14">FIND(BG$1,$A27)</f>
        <v>902</v>
      </c>
      <c r="BH27">
        <f t="shared" si="14"/>
        <v>966</v>
      </c>
      <c r="BI27">
        <f t="shared" si="14"/>
        <v>1258</v>
      </c>
      <c r="BJ27">
        <f t="shared" si="14"/>
        <v>867</v>
      </c>
      <c r="BK27">
        <f t="shared" si="14"/>
        <v>299</v>
      </c>
      <c r="BL27">
        <f t="shared" si="14"/>
        <v>486</v>
      </c>
      <c r="BM27">
        <f t="shared" si="9"/>
        <v>1018</v>
      </c>
      <c r="BN27" t="e">
        <f t="shared" si="9"/>
        <v>#VALUE!</v>
      </c>
      <c r="BO27">
        <f t="shared" si="9"/>
        <v>801</v>
      </c>
      <c r="BP27">
        <f t="shared" si="9"/>
        <v>935</v>
      </c>
      <c r="BQ27">
        <f t="shared" si="9"/>
        <v>220</v>
      </c>
      <c r="BR27">
        <f t="shared" si="9"/>
        <v>62</v>
      </c>
      <c r="BS27">
        <f t="shared" si="9"/>
        <v>72</v>
      </c>
      <c r="BT27">
        <f t="shared" si="9"/>
        <v>82</v>
      </c>
      <c r="BU27">
        <f t="shared" si="9"/>
        <v>1065</v>
      </c>
      <c r="BV27">
        <f t="shared" si="9"/>
        <v>558</v>
      </c>
      <c r="BW27">
        <f t="shared" si="9"/>
        <v>1095</v>
      </c>
      <c r="BX27">
        <f t="shared" si="11"/>
        <v>94</v>
      </c>
      <c r="BY27">
        <f t="shared" si="11"/>
        <v>388</v>
      </c>
      <c r="BZ27">
        <f t="shared" si="11"/>
        <v>768</v>
      </c>
      <c r="CA27">
        <f t="shared" si="11"/>
        <v>1083</v>
      </c>
      <c r="CB27">
        <f t="shared" si="11"/>
        <v>1223</v>
      </c>
      <c r="CC27">
        <f t="shared" si="11"/>
        <v>314</v>
      </c>
      <c r="CD27">
        <f t="shared" si="11"/>
        <v>528</v>
      </c>
      <c r="CE27" t="e">
        <f t="shared" si="11"/>
        <v>#VALUE!</v>
      </c>
      <c r="CF27">
        <f t="shared" si="11"/>
        <v>1268</v>
      </c>
    </row>
    <row r="28" spans="1:84" x14ac:dyDescent="0.3">
      <c r="A28" t="s">
        <v>579</v>
      </c>
      <c r="B28">
        <f t="shared" si="13"/>
        <v>102</v>
      </c>
      <c r="C28" t="e">
        <f t="shared" si="13"/>
        <v>#VALUE!</v>
      </c>
      <c r="D28">
        <f t="shared" si="13"/>
        <v>659</v>
      </c>
      <c r="E28" t="e">
        <f t="shared" si="13"/>
        <v>#VALUE!</v>
      </c>
      <c r="F28">
        <f t="shared" si="13"/>
        <v>976</v>
      </c>
      <c r="G28">
        <f t="shared" si="13"/>
        <v>721</v>
      </c>
      <c r="H28">
        <f t="shared" si="13"/>
        <v>1112</v>
      </c>
      <c r="I28">
        <f t="shared" si="13"/>
        <v>33</v>
      </c>
      <c r="J28">
        <f t="shared" si="13"/>
        <v>1039</v>
      </c>
      <c r="K28" t="e">
        <f t="shared" si="13"/>
        <v>#VALUE!</v>
      </c>
      <c r="L28" t="e">
        <f t="shared" si="13"/>
        <v>#VALUE!</v>
      </c>
      <c r="M28">
        <f t="shared" si="13"/>
        <v>423</v>
      </c>
      <c r="N28">
        <f t="shared" si="13"/>
        <v>502</v>
      </c>
      <c r="O28" t="e">
        <f t="shared" si="13"/>
        <v>#VALUE!</v>
      </c>
      <c r="P28">
        <f t="shared" si="13"/>
        <v>281</v>
      </c>
      <c r="Q28">
        <f t="shared" si="13"/>
        <v>364</v>
      </c>
      <c r="R28">
        <f t="shared" si="12"/>
        <v>417</v>
      </c>
      <c r="S28">
        <f t="shared" si="12"/>
        <v>495</v>
      </c>
      <c r="T28">
        <f t="shared" si="12"/>
        <v>648</v>
      </c>
      <c r="U28">
        <f t="shared" si="12"/>
        <v>815</v>
      </c>
      <c r="V28">
        <f t="shared" si="12"/>
        <v>895</v>
      </c>
      <c r="W28">
        <f t="shared" si="12"/>
        <v>1053</v>
      </c>
      <c r="X28">
        <f t="shared" si="12"/>
        <v>1149</v>
      </c>
      <c r="Y28">
        <f t="shared" si="12"/>
        <v>1237</v>
      </c>
      <c r="Z28">
        <f t="shared" si="12"/>
        <v>1250</v>
      </c>
      <c r="AA28">
        <f t="shared" si="12"/>
        <v>127</v>
      </c>
      <c r="AB28">
        <f t="shared" si="12"/>
        <v>697</v>
      </c>
      <c r="AC28" t="e">
        <f t="shared" si="12"/>
        <v>#VALUE!</v>
      </c>
      <c r="AD28">
        <f t="shared" si="10"/>
        <v>204</v>
      </c>
      <c r="AE28" t="e">
        <f t="shared" si="10"/>
        <v>#VALUE!</v>
      </c>
      <c r="AF28" t="e">
        <f t="shared" si="10"/>
        <v>#VALUE!</v>
      </c>
      <c r="AG28" t="e">
        <f t="shared" si="10"/>
        <v>#VALUE!</v>
      </c>
      <c r="AH28">
        <f t="shared" si="7"/>
        <v>327</v>
      </c>
      <c r="AI28">
        <f t="shared" si="7"/>
        <v>349</v>
      </c>
      <c r="AJ28">
        <f t="shared" si="7"/>
        <v>398</v>
      </c>
      <c r="AK28">
        <f t="shared" si="7"/>
        <v>825</v>
      </c>
      <c r="AL28">
        <f t="shared" si="7"/>
        <v>832</v>
      </c>
      <c r="AM28" t="e">
        <f t="shared" si="7"/>
        <v>#VALUE!</v>
      </c>
      <c r="AN28">
        <f t="shared" si="7"/>
        <v>1032</v>
      </c>
      <c r="AO28">
        <f t="shared" si="7"/>
        <v>252</v>
      </c>
      <c r="AP28">
        <f t="shared" si="7"/>
        <v>632</v>
      </c>
      <c r="AQ28">
        <f t="shared" si="7"/>
        <v>373</v>
      </c>
      <c r="AR28">
        <f t="shared" ref="AR28:BG48" si="15">FIND(AR$1,$A28)</f>
        <v>608</v>
      </c>
      <c r="AS28" t="e">
        <f t="shared" si="15"/>
        <v>#VALUE!</v>
      </c>
      <c r="AT28">
        <f t="shared" si="15"/>
        <v>783</v>
      </c>
      <c r="AU28">
        <f t="shared" si="15"/>
        <v>272</v>
      </c>
      <c r="AV28">
        <f t="shared" si="15"/>
        <v>470</v>
      </c>
      <c r="AW28">
        <f t="shared" si="15"/>
        <v>241</v>
      </c>
      <c r="AX28">
        <f t="shared" si="15"/>
        <v>859</v>
      </c>
      <c r="AY28">
        <f t="shared" si="15"/>
        <v>579</v>
      </c>
      <c r="AZ28">
        <f t="shared" si="15"/>
        <v>441</v>
      </c>
      <c r="BA28" t="e">
        <f t="shared" si="15"/>
        <v>#VALUE!</v>
      </c>
      <c r="BB28">
        <f t="shared" si="15"/>
        <v>748</v>
      </c>
      <c r="BC28">
        <f t="shared" si="15"/>
        <v>949</v>
      </c>
      <c r="BD28">
        <f t="shared" si="15"/>
        <v>27</v>
      </c>
      <c r="BE28">
        <f t="shared" si="15"/>
        <v>551</v>
      </c>
      <c r="BF28">
        <f t="shared" si="15"/>
        <v>847</v>
      </c>
      <c r="BG28" t="e">
        <f t="shared" si="15"/>
        <v>#VALUE!</v>
      </c>
      <c r="BH28">
        <f t="shared" si="14"/>
        <v>966</v>
      </c>
      <c r="BI28" t="e">
        <f t="shared" si="14"/>
        <v>#VALUE!</v>
      </c>
      <c r="BJ28">
        <f t="shared" si="14"/>
        <v>867</v>
      </c>
      <c r="BK28">
        <f t="shared" si="14"/>
        <v>299</v>
      </c>
      <c r="BL28">
        <f t="shared" si="14"/>
        <v>486</v>
      </c>
      <c r="BM28">
        <f t="shared" si="9"/>
        <v>1018</v>
      </c>
      <c r="BN28" t="e">
        <f t="shared" si="9"/>
        <v>#VALUE!</v>
      </c>
      <c r="BO28">
        <f t="shared" si="9"/>
        <v>801</v>
      </c>
      <c r="BP28">
        <f t="shared" si="9"/>
        <v>935</v>
      </c>
      <c r="BQ28">
        <f t="shared" si="9"/>
        <v>220</v>
      </c>
      <c r="BR28">
        <f t="shared" si="9"/>
        <v>62</v>
      </c>
      <c r="BS28">
        <f t="shared" si="9"/>
        <v>72</v>
      </c>
      <c r="BT28">
        <f t="shared" si="9"/>
        <v>82</v>
      </c>
      <c r="BU28">
        <f t="shared" si="9"/>
        <v>1065</v>
      </c>
      <c r="BV28">
        <f t="shared" si="9"/>
        <v>558</v>
      </c>
      <c r="BW28">
        <f t="shared" si="9"/>
        <v>1095</v>
      </c>
      <c r="BX28">
        <f t="shared" si="11"/>
        <v>94</v>
      </c>
      <c r="BY28">
        <f t="shared" si="11"/>
        <v>388</v>
      </c>
      <c r="BZ28">
        <f t="shared" si="11"/>
        <v>768</v>
      </c>
      <c r="CA28">
        <f t="shared" si="11"/>
        <v>1083</v>
      </c>
      <c r="CB28">
        <f t="shared" si="11"/>
        <v>1223</v>
      </c>
      <c r="CC28">
        <f t="shared" si="11"/>
        <v>314</v>
      </c>
      <c r="CD28">
        <f t="shared" si="11"/>
        <v>528</v>
      </c>
      <c r="CE28" t="e">
        <f t="shared" si="11"/>
        <v>#VALUE!</v>
      </c>
      <c r="CF28" t="e">
        <f t="shared" si="11"/>
        <v>#VALUE!</v>
      </c>
    </row>
    <row r="29" spans="1:84" x14ac:dyDescent="0.3">
      <c r="A29" t="s">
        <v>580</v>
      </c>
      <c r="B29">
        <f t="shared" si="13"/>
        <v>102</v>
      </c>
      <c r="C29" t="e">
        <f t="shared" si="13"/>
        <v>#VALUE!</v>
      </c>
      <c r="D29">
        <f t="shared" si="13"/>
        <v>659</v>
      </c>
      <c r="E29">
        <f t="shared" si="13"/>
        <v>188</v>
      </c>
      <c r="F29">
        <f t="shared" si="13"/>
        <v>976</v>
      </c>
      <c r="G29">
        <f t="shared" si="13"/>
        <v>721</v>
      </c>
      <c r="H29">
        <f t="shared" si="13"/>
        <v>1112</v>
      </c>
      <c r="I29">
        <f t="shared" si="13"/>
        <v>33</v>
      </c>
      <c r="J29">
        <f t="shared" si="13"/>
        <v>1039</v>
      </c>
      <c r="K29">
        <f t="shared" si="13"/>
        <v>886</v>
      </c>
      <c r="L29" t="e">
        <f t="shared" si="13"/>
        <v>#VALUE!</v>
      </c>
      <c r="M29" t="e">
        <f t="shared" si="13"/>
        <v>#VALUE!</v>
      </c>
      <c r="N29">
        <f t="shared" si="13"/>
        <v>502</v>
      </c>
      <c r="O29">
        <f t="shared" si="13"/>
        <v>1163</v>
      </c>
      <c r="P29" t="e">
        <f t="shared" si="13"/>
        <v>#VALUE!</v>
      </c>
      <c r="Q29">
        <f t="shared" si="13"/>
        <v>364</v>
      </c>
      <c r="R29">
        <f t="shared" si="12"/>
        <v>417</v>
      </c>
      <c r="S29">
        <f t="shared" si="12"/>
        <v>495</v>
      </c>
      <c r="T29">
        <f t="shared" si="12"/>
        <v>648</v>
      </c>
      <c r="U29">
        <f t="shared" si="12"/>
        <v>815</v>
      </c>
      <c r="V29">
        <f t="shared" si="12"/>
        <v>895</v>
      </c>
      <c r="W29">
        <f t="shared" si="12"/>
        <v>1053</v>
      </c>
      <c r="X29">
        <f t="shared" si="12"/>
        <v>1149</v>
      </c>
      <c r="Y29">
        <f t="shared" si="12"/>
        <v>1237</v>
      </c>
      <c r="Z29">
        <f t="shared" si="12"/>
        <v>1250</v>
      </c>
      <c r="AA29">
        <f t="shared" si="12"/>
        <v>127</v>
      </c>
      <c r="AB29" t="e">
        <f t="shared" si="12"/>
        <v>#VALUE!</v>
      </c>
      <c r="AC29" t="e">
        <f t="shared" si="12"/>
        <v>#VALUE!</v>
      </c>
      <c r="AD29">
        <f t="shared" si="10"/>
        <v>204</v>
      </c>
      <c r="AE29" t="e">
        <f t="shared" si="10"/>
        <v>#VALUE!</v>
      </c>
      <c r="AF29" t="e">
        <f t="shared" si="10"/>
        <v>#VALUE!</v>
      </c>
      <c r="AG29" t="e">
        <f t="shared" si="10"/>
        <v>#VALUE!</v>
      </c>
      <c r="AH29">
        <f t="shared" si="7"/>
        <v>327</v>
      </c>
      <c r="AI29">
        <f t="shared" si="7"/>
        <v>349</v>
      </c>
      <c r="AJ29">
        <f t="shared" si="7"/>
        <v>398</v>
      </c>
      <c r="AK29">
        <f t="shared" si="7"/>
        <v>825</v>
      </c>
      <c r="AL29">
        <f t="shared" si="7"/>
        <v>832</v>
      </c>
      <c r="AM29" t="e">
        <f t="shared" si="7"/>
        <v>#VALUE!</v>
      </c>
      <c r="AN29">
        <f t="shared" si="7"/>
        <v>1032</v>
      </c>
      <c r="AO29">
        <f t="shared" si="7"/>
        <v>252</v>
      </c>
      <c r="AP29">
        <f t="shared" si="7"/>
        <v>632</v>
      </c>
      <c r="AQ29">
        <f t="shared" si="7"/>
        <v>373</v>
      </c>
      <c r="AR29">
        <f t="shared" si="15"/>
        <v>608</v>
      </c>
      <c r="AS29">
        <f t="shared" si="15"/>
        <v>687</v>
      </c>
      <c r="AT29">
        <f t="shared" si="15"/>
        <v>783</v>
      </c>
      <c r="AU29">
        <f t="shared" si="15"/>
        <v>272</v>
      </c>
      <c r="AV29">
        <f t="shared" si="15"/>
        <v>470</v>
      </c>
      <c r="AW29">
        <f t="shared" si="15"/>
        <v>241</v>
      </c>
      <c r="AX29">
        <f t="shared" si="15"/>
        <v>859</v>
      </c>
      <c r="AY29">
        <f t="shared" si="15"/>
        <v>579</v>
      </c>
      <c r="AZ29" t="e">
        <f t="shared" si="15"/>
        <v>#VALUE!</v>
      </c>
      <c r="BA29" t="e">
        <f t="shared" si="15"/>
        <v>#VALUE!</v>
      </c>
      <c r="BB29">
        <f t="shared" si="15"/>
        <v>748</v>
      </c>
      <c r="BC29">
        <f t="shared" si="15"/>
        <v>949</v>
      </c>
      <c r="BD29">
        <f t="shared" si="15"/>
        <v>27</v>
      </c>
      <c r="BE29">
        <f t="shared" si="15"/>
        <v>551</v>
      </c>
      <c r="BF29">
        <f t="shared" si="15"/>
        <v>847</v>
      </c>
      <c r="BG29">
        <f t="shared" si="15"/>
        <v>902</v>
      </c>
      <c r="BH29" t="e">
        <f t="shared" si="14"/>
        <v>#VALUE!</v>
      </c>
      <c r="BI29">
        <f t="shared" si="14"/>
        <v>1258</v>
      </c>
      <c r="BJ29">
        <f t="shared" si="14"/>
        <v>867</v>
      </c>
      <c r="BK29" t="e">
        <f t="shared" si="14"/>
        <v>#VALUE!</v>
      </c>
      <c r="BL29">
        <f t="shared" si="14"/>
        <v>486</v>
      </c>
      <c r="BM29">
        <f t="shared" si="9"/>
        <v>1018</v>
      </c>
      <c r="BN29" t="e">
        <f t="shared" si="9"/>
        <v>#VALUE!</v>
      </c>
      <c r="BO29">
        <f t="shared" si="9"/>
        <v>801</v>
      </c>
      <c r="BP29">
        <f t="shared" si="9"/>
        <v>935</v>
      </c>
      <c r="BQ29">
        <f t="shared" si="9"/>
        <v>220</v>
      </c>
      <c r="BR29">
        <f t="shared" si="9"/>
        <v>62</v>
      </c>
      <c r="BS29">
        <f t="shared" si="9"/>
        <v>72</v>
      </c>
      <c r="BT29">
        <f t="shared" si="9"/>
        <v>82</v>
      </c>
      <c r="BU29">
        <f t="shared" si="9"/>
        <v>1065</v>
      </c>
      <c r="BV29">
        <f t="shared" si="9"/>
        <v>558</v>
      </c>
      <c r="BW29">
        <f t="shared" si="9"/>
        <v>1095</v>
      </c>
      <c r="BX29">
        <f t="shared" si="11"/>
        <v>94</v>
      </c>
      <c r="BY29">
        <f t="shared" si="11"/>
        <v>388</v>
      </c>
      <c r="BZ29">
        <f t="shared" si="11"/>
        <v>768</v>
      </c>
      <c r="CA29">
        <f t="shared" si="11"/>
        <v>1083</v>
      </c>
      <c r="CB29">
        <f t="shared" si="11"/>
        <v>1223</v>
      </c>
      <c r="CC29">
        <f t="shared" si="11"/>
        <v>314</v>
      </c>
      <c r="CD29">
        <f t="shared" si="11"/>
        <v>528</v>
      </c>
      <c r="CE29" t="e">
        <f t="shared" si="11"/>
        <v>#VALUE!</v>
      </c>
      <c r="CF29">
        <f t="shared" si="11"/>
        <v>1268</v>
      </c>
    </row>
    <row r="30" spans="1:84" x14ac:dyDescent="0.3">
      <c r="A30" t="s">
        <v>581</v>
      </c>
      <c r="B30">
        <f t="shared" si="13"/>
        <v>102</v>
      </c>
      <c r="C30" t="e">
        <f t="shared" si="13"/>
        <v>#VALUE!</v>
      </c>
      <c r="D30">
        <f t="shared" si="13"/>
        <v>659</v>
      </c>
      <c r="E30">
        <f t="shared" si="13"/>
        <v>188</v>
      </c>
      <c r="F30">
        <f t="shared" si="13"/>
        <v>976</v>
      </c>
      <c r="G30">
        <f t="shared" si="13"/>
        <v>721</v>
      </c>
      <c r="H30">
        <f t="shared" si="13"/>
        <v>1112</v>
      </c>
      <c r="I30">
        <f t="shared" si="13"/>
        <v>33</v>
      </c>
      <c r="J30">
        <f t="shared" si="13"/>
        <v>1039</v>
      </c>
      <c r="K30">
        <f t="shared" si="13"/>
        <v>886</v>
      </c>
      <c r="L30" t="e">
        <f t="shared" si="13"/>
        <v>#VALUE!</v>
      </c>
      <c r="M30" t="e">
        <f t="shared" si="13"/>
        <v>#VALUE!</v>
      </c>
      <c r="N30">
        <f t="shared" si="13"/>
        <v>502</v>
      </c>
      <c r="O30" t="e">
        <f t="shared" si="13"/>
        <v>#VALUE!</v>
      </c>
      <c r="P30">
        <f t="shared" si="13"/>
        <v>281</v>
      </c>
      <c r="Q30">
        <f t="shared" si="13"/>
        <v>364</v>
      </c>
      <c r="R30">
        <f t="shared" si="12"/>
        <v>417</v>
      </c>
      <c r="S30">
        <f t="shared" si="12"/>
        <v>495</v>
      </c>
      <c r="T30">
        <f t="shared" si="12"/>
        <v>648</v>
      </c>
      <c r="U30">
        <f t="shared" si="12"/>
        <v>815</v>
      </c>
      <c r="V30">
        <f t="shared" si="12"/>
        <v>895</v>
      </c>
      <c r="W30">
        <f t="shared" si="12"/>
        <v>1053</v>
      </c>
      <c r="X30">
        <f t="shared" si="12"/>
        <v>1149</v>
      </c>
      <c r="Y30">
        <f t="shared" si="12"/>
        <v>1237</v>
      </c>
      <c r="Z30">
        <f t="shared" si="12"/>
        <v>1250</v>
      </c>
      <c r="AA30">
        <f t="shared" si="12"/>
        <v>127</v>
      </c>
      <c r="AB30">
        <f t="shared" si="12"/>
        <v>697</v>
      </c>
      <c r="AC30">
        <f t="shared" si="12"/>
        <v>1196</v>
      </c>
      <c r="AD30">
        <f t="shared" si="10"/>
        <v>204</v>
      </c>
      <c r="AE30" t="e">
        <f t="shared" si="10"/>
        <v>#VALUE!</v>
      </c>
      <c r="AF30" t="e">
        <f t="shared" si="10"/>
        <v>#VALUE!</v>
      </c>
      <c r="AG30" t="e">
        <f t="shared" si="10"/>
        <v>#VALUE!</v>
      </c>
      <c r="AH30">
        <f t="shared" si="7"/>
        <v>327</v>
      </c>
      <c r="AI30">
        <f t="shared" si="7"/>
        <v>349</v>
      </c>
      <c r="AJ30">
        <f t="shared" si="7"/>
        <v>398</v>
      </c>
      <c r="AK30">
        <f t="shared" si="7"/>
        <v>825</v>
      </c>
      <c r="AL30">
        <f t="shared" si="7"/>
        <v>832</v>
      </c>
      <c r="AM30" t="e">
        <f t="shared" si="7"/>
        <v>#VALUE!</v>
      </c>
      <c r="AN30">
        <f t="shared" si="7"/>
        <v>1032</v>
      </c>
      <c r="AO30">
        <f t="shared" si="7"/>
        <v>252</v>
      </c>
      <c r="AP30">
        <f t="shared" si="7"/>
        <v>632</v>
      </c>
      <c r="AQ30">
        <f t="shared" si="7"/>
        <v>373</v>
      </c>
      <c r="AR30">
        <f t="shared" si="15"/>
        <v>608</v>
      </c>
      <c r="AS30">
        <f t="shared" si="15"/>
        <v>687</v>
      </c>
      <c r="AT30">
        <f t="shared" si="15"/>
        <v>783</v>
      </c>
      <c r="AU30">
        <f t="shared" si="15"/>
        <v>272</v>
      </c>
      <c r="AV30">
        <f t="shared" si="15"/>
        <v>470</v>
      </c>
      <c r="AW30">
        <f t="shared" si="15"/>
        <v>241</v>
      </c>
      <c r="AX30">
        <f t="shared" si="15"/>
        <v>859</v>
      </c>
      <c r="AY30">
        <f t="shared" si="15"/>
        <v>579</v>
      </c>
      <c r="AZ30">
        <f t="shared" si="15"/>
        <v>441</v>
      </c>
      <c r="BA30" t="e">
        <f t="shared" si="15"/>
        <v>#VALUE!</v>
      </c>
      <c r="BB30" t="e">
        <f t="shared" si="15"/>
        <v>#VALUE!</v>
      </c>
      <c r="BC30">
        <f t="shared" si="15"/>
        <v>949</v>
      </c>
      <c r="BD30">
        <f t="shared" si="15"/>
        <v>27</v>
      </c>
      <c r="BE30">
        <f t="shared" si="15"/>
        <v>551</v>
      </c>
      <c r="BF30">
        <f t="shared" si="15"/>
        <v>847</v>
      </c>
      <c r="BG30">
        <f t="shared" si="15"/>
        <v>902</v>
      </c>
      <c r="BH30">
        <f t="shared" si="14"/>
        <v>966</v>
      </c>
      <c r="BI30">
        <f t="shared" si="14"/>
        <v>1258</v>
      </c>
      <c r="BJ30">
        <f t="shared" si="14"/>
        <v>867</v>
      </c>
      <c r="BK30" t="e">
        <f t="shared" si="14"/>
        <v>#VALUE!</v>
      </c>
      <c r="BL30">
        <f t="shared" si="14"/>
        <v>486</v>
      </c>
      <c r="BM30">
        <f t="shared" si="9"/>
        <v>1018</v>
      </c>
      <c r="BN30" t="e">
        <f t="shared" si="9"/>
        <v>#VALUE!</v>
      </c>
      <c r="BO30">
        <f t="shared" si="9"/>
        <v>801</v>
      </c>
      <c r="BP30">
        <f t="shared" si="9"/>
        <v>935</v>
      </c>
      <c r="BQ30">
        <f t="shared" si="9"/>
        <v>220</v>
      </c>
      <c r="BR30">
        <f t="shared" si="9"/>
        <v>62</v>
      </c>
      <c r="BS30">
        <f t="shared" si="9"/>
        <v>72</v>
      </c>
      <c r="BT30">
        <f t="shared" si="9"/>
        <v>82</v>
      </c>
      <c r="BU30">
        <f t="shared" si="9"/>
        <v>1065</v>
      </c>
      <c r="BV30">
        <f t="shared" si="9"/>
        <v>558</v>
      </c>
      <c r="BW30">
        <f t="shared" si="9"/>
        <v>1095</v>
      </c>
      <c r="BX30">
        <f t="shared" si="11"/>
        <v>94</v>
      </c>
      <c r="BY30">
        <f t="shared" si="11"/>
        <v>388</v>
      </c>
      <c r="BZ30">
        <f t="shared" si="11"/>
        <v>768</v>
      </c>
      <c r="CA30">
        <f t="shared" si="11"/>
        <v>1083</v>
      </c>
      <c r="CB30">
        <f t="shared" si="11"/>
        <v>1223</v>
      </c>
      <c r="CC30">
        <f t="shared" si="11"/>
        <v>314</v>
      </c>
      <c r="CD30">
        <f t="shared" si="11"/>
        <v>528</v>
      </c>
      <c r="CE30" t="e">
        <f t="shared" si="11"/>
        <v>#VALUE!</v>
      </c>
      <c r="CF30">
        <f t="shared" si="11"/>
        <v>1268</v>
      </c>
    </row>
    <row r="31" spans="1:84" x14ac:dyDescent="0.3">
      <c r="A31" t="s">
        <v>582</v>
      </c>
      <c r="B31">
        <f t="shared" si="13"/>
        <v>102</v>
      </c>
      <c r="C31" t="e">
        <f t="shared" si="13"/>
        <v>#VALUE!</v>
      </c>
      <c r="D31">
        <f t="shared" si="13"/>
        <v>659</v>
      </c>
      <c r="E31">
        <f t="shared" si="13"/>
        <v>188</v>
      </c>
      <c r="F31" t="e">
        <f t="shared" si="13"/>
        <v>#VALUE!</v>
      </c>
      <c r="G31">
        <f t="shared" si="13"/>
        <v>721</v>
      </c>
      <c r="H31">
        <f t="shared" si="13"/>
        <v>1112</v>
      </c>
      <c r="I31">
        <f t="shared" si="13"/>
        <v>33</v>
      </c>
      <c r="J31">
        <f t="shared" si="13"/>
        <v>1039</v>
      </c>
      <c r="K31">
        <f t="shared" si="13"/>
        <v>886</v>
      </c>
      <c r="L31" t="e">
        <f t="shared" si="13"/>
        <v>#VALUE!</v>
      </c>
      <c r="M31" t="e">
        <f t="shared" si="13"/>
        <v>#VALUE!</v>
      </c>
      <c r="N31">
        <f t="shared" si="13"/>
        <v>502</v>
      </c>
      <c r="O31">
        <f t="shared" si="13"/>
        <v>1163</v>
      </c>
      <c r="P31">
        <f t="shared" si="13"/>
        <v>281</v>
      </c>
      <c r="Q31">
        <f t="shared" si="13"/>
        <v>364</v>
      </c>
      <c r="R31" t="e">
        <f t="shared" si="12"/>
        <v>#VALUE!</v>
      </c>
      <c r="S31">
        <f t="shared" si="12"/>
        <v>495</v>
      </c>
      <c r="T31">
        <f t="shared" si="12"/>
        <v>648</v>
      </c>
      <c r="U31">
        <f t="shared" si="12"/>
        <v>815</v>
      </c>
      <c r="V31">
        <f t="shared" si="12"/>
        <v>895</v>
      </c>
      <c r="W31">
        <f t="shared" si="12"/>
        <v>1053</v>
      </c>
      <c r="X31">
        <f t="shared" si="12"/>
        <v>1149</v>
      </c>
      <c r="Y31">
        <f t="shared" si="12"/>
        <v>1237</v>
      </c>
      <c r="Z31">
        <f t="shared" si="12"/>
        <v>1250</v>
      </c>
      <c r="AA31">
        <f t="shared" si="12"/>
        <v>127</v>
      </c>
      <c r="AB31">
        <f t="shared" si="12"/>
        <v>697</v>
      </c>
      <c r="AC31" t="e">
        <f t="shared" si="12"/>
        <v>#VALUE!</v>
      </c>
      <c r="AD31">
        <f t="shared" si="10"/>
        <v>204</v>
      </c>
      <c r="AE31" t="e">
        <f t="shared" si="10"/>
        <v>#VALUE!</v>
      </c>
      <c r="AF31" t="e">
        <f t="shared" si="10"/>
        <v>#VALUE!</v>
      </c>
      <c r="AG31" t="e">
        <f t="shared" si="10"/>
        <v>#VALUE!</v>
      </c>
      <c r="AH31">
        <f t="shared" si="7"/>
        <v>327</v>
      </c>
      <c r="AI31">
        <f t="shared" si="7"/>
        <v>349</v>
      </c>
      <c r="AJ31">
        <f t="shared" si="7"/>
        <v>398</v>
      </c>
      <c r="AK31">
        <f t="shared" si="7"/>
        <v>825</v>
      </c>
      <c r="AL31">
        <f t="shared" si="7"/>
        <v>832</v>
      </c>
      <c r="AM31">
        <f t="shared" si="7"/>
        <v>929</v>
      </c>
      <c r="AN31">
        <f t="shared" si="7"/>
        <v>1032</v>
      </c>
      <c r="AO31">
        <f t="shared" si="7"/>
        <v>252</v>
      </c>
      <c r="AP31">
        <f t="shared" si="7"/>
        <v>632</v>
      </c>
      <c r="AQ31">
        <f t="shared" si="7"/>
        <v>373</v>
      </c>
      <c r="AR31">
        <f t="shared" si="15"/>
        <v>608</v>
      </c>
      <c r="AS31">
        <f t="shared" si="15"/>
        <v>687</v>
      </c>
      <c r="AT31">
        <f t="shared" si="15"/>
        <v>783</v>
      </c>
      <c r="AU31">
        <f t="shared" si="15"/>
        <v>272</v>
      </c>
      <c r="AV31">
        <f t="shared" si="15"/>
        <v>470</v>
      </c>
      <c r="AW31">
        <f t="shared" si="15"/>
        <v>241</v>
      </c>
      <c r="AX31" t="e">
        <f t="shared" si="15"/>
        <v>#VALUE!</v>
      </c>
      <c r="AY31">
        <f t="shared" si="15"/>
        <v>579</v>
      </c>
      <c r="AZ31">
        <f t="shared" si="15"/>
        <v>441</v>
      </c>
      <c r="BA31" t="e">
        <f t="shared" si="15"/>
        <v>#VALUE!</v>
      </c>
      <c r="BB31">
        <f t="shared" si="15"/>
        <v>748</v>
      </c>
      <c r="BC31">
        <f t="shared" si="15"/>
        <v>949</v>
      </c>
      <c r="BD31">
        <f t="shared" si="15"/>
        <v>27</v>
      </c>
      <c r="BE31">
        <f t="shared" si="15"/>
        <v>551</v>
      </c>
      <c r="BF31">
        <f t="shared" si="15"/>
        <v>847</v>
      </c>
      <c r="BG31">
        <f t="shared" si="15"/>
        <v>902</v>
      </c>
      <c r="BH31" t="e">
        <f t="shared" si="14"/>
        <v>#VALUE!</v>
      </c>
      <c r="BI31" t="e">
        <f t="shared" si="14"/>
        <v>#VALUE!</v>
      </c>
      <c r="BJ31">
        <f t="shared" si="14"/>
        <v>867</v>
      </c>
      <c r="BK31" t="e">
        <f t="shared" si="14"/>
        <v>#VALUE!</v>
      </c>
      <c r="BL31">
        <f t="shared" si="14"/>
        <v>486</v>
      </c>
      <c r="BM31">
        <f t="shared" si="9"/>
        <v>1018</v>
      </c>
      <c r="BN31" t="e">
        <f t="shared" si="9"/>
        <v>#VALUE!</v>
      </c>
      <c r="BO31" t="e">
        <f t="shared" si="9"/>
        <v>#VALUE!</v>
      </c>
      <c r="BP31">
        <f t="shared" si="9"/>
        <v>935</v>
      </c>
      <c r="BQ31">
        <f t="shared" si="9"/>
        <v>220</v>
      </c>
      <c r="BR31">
        <f t="shared" si="9"/>
        <v>62</v>
      </c>
      <c r="BS31">
        <f t="shared" si="9"/>
        <v>72</v>
      </c>
      <c r="BT31">
        <f t="shared" si="9"/>
        <v>82</v>
      </c>
      <c r="BU31">
        <f t="shared" si="9"/>
        <v>1065</v>
      </c>
      <c r="BV31">
        <f t="shared" si="9"/>
        <v>558</v>
      </c>
      <c r="BW31">
        <f t="shared" si="9"/>
        <v>1095</v>
      </c>
      <c r="BX31">
        <f t="shared" si="11"/>
        <v>94</v>
      </c>
      <c r="BY31">
        <f t="shared" si="11"/>
        <v>388</v>
      </c>
      <c r="BZ31">
        <f t="shared" si="11"/>
        <v>768</v>
      </c>
      <c r="CA31">
        <f t="shared" si="11"/>
        <v>1083</v>
      </c>
      <c r="CB31">
        <f t="shared" si="11"/>
        <v>1223</v>
      </c>
      <c r="CC31">
        <f t="shared" si="11"/>
        <v>314</v>
      </c>
      <c r="CD31">
        <f t="shared" si="11"/>
        <v>528</v>
      </c>
      <c r="CE31" t="e">
        <f t="shared" si="11"/>
        <v>#VALUE!</v>
      </c>
      <c r="CF31">
        <f t="shared" si="11"/>
        <v>1268</v>
      </c>
    </row>
    <row r="32" spans="1:84" x14ac:dyDescent="0.3">
      <c r="A32" t="s">
        <v>583</v>
      </c>
      <c r="B32">
        <f t="shared" si="13"/>
        <v>102</v>
      </c>
      <c r="C32" t="e">
        <f t="shared" si="13"/>
        <v>#VALUE!</v>
      </c>
      <c r="D32">
        <f t="shared" si="13"/>
        <v>659</v>
      </c>
      <c r="E32">
        <f t="shared" si="13"/>
        <v>188</v>
      </c>
      <c r="F32">
        <f t="shared" si="13"/>
        <v>976</v>
      </c>
      <c r="G32">
        <f t="shared" si="13"/>
        <v>721</v>
      </c>
      <c r="H32">
        <f t="shared" si="13"/>
        <v>1112</v>
      </c>
      <c r="I32">
        <f t="shared" si="13"/>
        <v>33</v>
      </c>
      <c r="J32">
        <f t="shared" si="13"/>
        <v>1039</v>
      </c>
      <c r="K32">
        <f t="shared" si="13"/>
        <v>886</v>
      </c>
      <c r="L32" t="e">
        <f t="shared" si="13"/>
        <v>#VALUE!</v>
      </c>
      <c r="M32">
        <f t="shared" si="13"/>
        <v>423</v>
      </c>
      <c r="N32">
        <f t="shared" si="13"/>
        <v>502</v>
      </c>
      <c r="O32" t="e">
        <f t="shared" si="13"/>
        <v>#VALUE!</v>
      </c>
      <c r="P32">
        <f t="shared" si="13"/>
        <v>281</v>
      </c>
      <c r="Q32">
        <f t="shared" si="13"/>
        <v>364</v>
      </c>
      <c r="R32">
        <f t="shared" si="12"/>
        <v>417</v>
      </c>
      <c r="S32">
        <f t="shared" si="12"/>
        <v>495</v>
      </c>
      <c r="T32">
        <f t="shared" si="12"/>
        <v>648</v>
      </c>
      <c r="U32">
        <f t="shared" si="12"/>
        <v>815</v>
      </c>
      <c r="V32">
        <f t="shared" si="12"/>
        <v>895</v>
      </c>
      <c r="W32">
        <f t="shared" si="12"/>
        <v>1053</v>
      </c>
      <c r="X32">
        <f t="shared" si="12"/>
        <v>1149</v>
      </c>
      <c r="Y32">
        <f t="shared" si="12"/>
        <v>1237</v>
      </c>
      <c r="Z32">
        <f t="shared" si="12"/>
        <v>1250</v>
      </c>
      <c r="AA32">
        <f t="shared" si="12"/>
        <v>127</v>
      </c>
      <c r="AB32">
        <f t="shared" si="12"/>
        <v>697</v>
      </c>
      <c r="AC32">
        <f t="shared" si="12"/>
        <v>1196</v>
      </c>
      <c r="AD32">
        <f t="shared" si="10"/>
        <v>204</v>
      </c>
      <c r="AE32" t="e">
        <f t="shared" si="10"/>
        <v>#VALUE!</v>
      </c>
      <c r="AF32" t="e">
        <f t="shared" si="10"/>
        <v>#VALUE!</v>
      </c>
      <c r="AG32" t="e">
        <f t="shared" si="10"/>
        <v>#VALUE!</v>
      </c>
      <c r="AH32">
        <f t="shared" si="7"/>
        <v>327</v>
      </c>
      <c r="AI32">
        <f t="shared" si="7"/>
        <v>349</v>
      </c>
      <c r="AJ32">
        <f t="shared" si="7"/>
        <v>398</v>
      </c>
      <c r="AK32">
        <f t="shared" si="7"/>
        <v>825</v>
      </c>
      <c r="AL32">
        <f t="shared" si="7"/>
        <v>832</v>
      </c>
      <c r="AM32" t="e">
        <f t="shared" si="7"/>
        <v>#VALUE!</v>
      </c>
      <c r="AN32">
        <f t="shared" si="7"/>
        <v>1032</v>
      </c>
      <c r="AO32">
        <f t="shared" si="7"/>
        <v>252</v>
      </c>
      <c r="AP32">
        <f t="shared" si="7"/>
        <v>632</v>
      </c>
      <c r="AQ32">
        <f t="shared" si="7"/>
        <v>373</v>
      </c>
      <c r="AR32">
        <f t="shared" si="15"/>
        <v>608</v>
      </c>
      <c r="AS32">
        <f t="shared" si="15"/>
        <v>687</v>
      </c>
      <c r="AT32">
        <f t="shared" si="15"/>
        <v>783</v>
      </c>
      <c r="AU32">
        <f t="shared" si="15"/>
        <v>272</v>
      </c>
      <c r="AV32">
        <f t="shared" si="15"/>
        <v>470</v>
      </c>
      <c r="AW32">
        <f t="shared" si="15"/>
        <v>241</v>
      </c>
      <c r="AX32">
        <f t="shared" si="15"/>
        <v>859</v>
      </c>
      <c r="AY32">
        <f t="shared" si="15"/>
        <v>579</v>
      </c>
      <c r="AZ32">
        <f t="shared" si="15"/>
        <v>441</v>
      </c>
      <c r="BA32" t="e">
        <f t="shared" si="15"/>
        <v>#VALUE!</v>
      </c>
      <c r="BB32">
        <f t="shared" si="15"/>
        <v>748</v>
      </c>
      <c r="BC32">
        <f t="shared" si="15"/>
        <v>949</v>
      </c>
      <c r="BD32">
        <f t="shared" si="15"/>
        <v>27</v>
      </c>
      <c r="BE32">
        <f t="shared" si="15"/>
        <v>551</v>
      </c>
      <c r="BF32">
        <f t="shared" si="15"/>
        <v>847</v>
      </c>
      <c r="BG32">
        <f t="shared" si="15"/>
        <v>902</v>
      </c>
      <c r="BH32">
        <f t="shared" si="14"/>
        <v>966</v>
      </c>
      <c r="BI32">
        <f t="shared" si="14"/>
        <v>1258</v>
      </c>
      <c r="BJ32">
        <f t="shared" si="14"/>
        <v>867</v>
      </c>
      <c r="BK32">
        <f t="shared" si="14"/>
        <v>299</v>
      </c>
      <c r="BL32">
        <f t="shared" si="14"/>
        <v>486</v>
      </c>
      <c r="BM32">
        <f t="shared" si="9"/>
        <v>1018</v>
      </c>
      <c r="BN32" t="e">
        <f t="shared" si="9"/>
        <v>#VALUE!</v>
      </c>
      <c r="BO32">
        <f t="shared" si="9"/>
        <v>801</v>
      </c>
      <c r="BP32">
        <f t="shared" si="9"/>
        <v>935</v>
      </c>
      <c r="BQ32">
        <f t="shared" si="9"/>
        <v>220</v>
      </c>
      <c r="BR32">
        <f t="shared" si="9"/>
        <v>62</v>
      </c>
      <c r="BS32">
        <f t="shared" si="9"/>
        <v>72</v>
      </c>
      <c r="BT32">
        <f t="shared" si="9"/>
        <v>82</v>
      </c>
      <c r="BU32">
        <f t="shared" si="9"/>
        <v>1065</v>
      </c>
      <c r="BV32">
        <f t="shared" si="9"/>
        <v>558</v>
      </c>
      <c r="BW32">
        <f t="shared" si="9"/>
        <v>1095</v>
      </c>
      <c r="BX32">
        <f t="shared" si="11"/>
        <v>94</v>
      </c>
      <c r="BY32">
        <f t="shared" si="11"/>
        <v>388</v>
      </c>
      <c r="BZ32">
        <f t="shared" si="11"/>
        <v>768</v>
      </c>
      <c r="CA32">
        <f t="shared" si="11"/>
        <v>1083</v>
      </c>
      <c r="CB32">
        <f t="shared" si="11"/>
        <v>1223</v>
      </c>
      <c r="CC32">
        <f t="shared" si="11"/>
        <v>314</v>
      </c>
      <c r="CD32">
        <f t="shared" si="11"/>
        <v>528</v>
      </c>
      <c r="CE32" t="e">
        <f t="shared" si="11"/>
        <v>#VALUE!</v>
      </c>
      <c r="CF32">
        <f t="shared" si="11"/>
        <v>1268</v>
      </c>
    </row>
    <row r="33" spans="1:84" x14ac:dyDescent="0.3">
      <c r="A33" t="s">
        <v>584</v>
      </c>
      <c r="B33">
        <f t="shared" si="13"/>
        <v>102</v>
      </c>
      <c r="C33" t="e">
        <f t="shared" si="13"/>
        <v>#VALUE!</v>
      </c>
      <c r="D33">
        <f t="shared" si="13"/>
        <v>659</v>
      </c>
      <c r="E33">
        <f t="shared" si="13"/>
        <v>188</v>
      </c>
      <c r="F33">
        <f t="shared" si="13"/>
        <v>976</v>
      </c>
      <c r="G33">
        <f t="shared" si="13"/>
        <v>721</v>
      </c>
      <c r="H33">
        <f t="shared" si="13"/>
        <v>1112</v>
      </c>
      <c r="I33">
        <f t="shared" si="13"/>
        <v>33</v>
      </c>
      <c r="J33">
        <f t="shared" si="13"/>
        <v>1039</v>
      </c>
      <c r="K33">
        <f t="shared" si="13"/>
        <v>886</v>
      </c>
      <c r="L33" t="e">
        <f t="shared" si="13"/>
        <v>#VALUE!</v>
      </c>
      <c r="M33">
        <f t="shared" si="13"/>
        <v>423</v>
      </c>
      <c r="N33">
        <f t="shared" si="13"/>
        <v>502</v>
      </c>
      <c r="O33" t="e">
        <f t="shared" si="13"/>
        <v>#VALUE!</v>
      </c>
      <c r="P33">
        <f t="shared" si="13"/>
        <v>281</v>
      </c>
      <c r="Q33">
        <f t="shared" si="13"/>
        <v>364</v>
      </c>
      <c r="R33">
        <f t="shared" si="12"/>
        <v>417</v>
      </c>
      <c r="S33">
        <f t="shared" si="12"/>
        <v>495</v>
      </c>
      <c r="T33">
        <f t="shared" si="12"/>
        <v>648</v>
      </c>
      <c r="U33">
        <f t="shared" si="12"/>
        <v>815</v>
      </c>
      <c r="V33">
        <f t="shared" si="12"/>
        <v>895</v>
      </c>
      <c r="W33">
        <f t="shared" si="12"/>
        <v>1053</v>
      </c>
      <c r="X33">
        <f t="shared" si="12"/>
        <v>1149</v>
      </c>
      <c r="Y33">
        <f t="shared" si="12"/>
        <v>1237</v>
      </c>
      <c r="Z33">
        <f t="shared" si="12"/>
        <v>1250</v>
      </c>
      <c r="AA33">
        <f t="shared" si="12"/>
        <v>127</v>
      </c>
      <c r="AB33">
        <f t="shared" si="12"/>
        <v>697</v>
      </c>
      <c r="AC33">
        <f t="shared" si="12"/>
        <v>1196</v>
      </c>
      <c r="AD33">
        <f t="shared" si="10"/>
        <v>204</v>
      </c>
      <c r="AE33" t="e">
        <f t="shared" si="10"/>
        <v>#VALUE!</v>
      </c>
      <c r="AF33" t="e">
        <f t="shared" si="10"/>
        <v>#VALUE!</v>
      </c>
      <c r="AG33" t="e">
        <f t="shared" si="10"/>
        <v>#VALUE!</v>
      </c>
      <c r="AH33">
        <f t="shared" si="7"/>
        <v>327</v>
      </c>
      <c r="AI33">
        <f t="shared" si="7"/>
        <v>349</v>
      </c>
      <c r="AJ33">
        <f t="shared" si="7"/>
        <v>398</v>
      </c>
      <c r="AK33">
        <f t="shared" si="7"/>
        <v>825</v>
      </c>
      <c r="AL33">
        <f t="shared" si="7"/>
        <v>832</v>
      </c>
      <c r="AM33" t="e">
        <f t="shared" si="7"/>
        <v>#VALUE!</v>
      </c>
      <c r="AN33">
        <f t="shared" si="7"/>
        <v>1032</v>
      </c>
      <c r="AO33">
        <f t="shared" si="7"/>
        <v>252</v>
      </c>
      <c r="AP33" t="e">
        <f t="shared" si="7"/>
        <v>#VALUE!</v>
      </c>
      <c r="AQ33">
        <f t="shared" si="7"/>
        <v>373</v>
      </c>
      <c r="AR33">
        <f t="shared" si="15"/>
        <v>608</v>
      </c>
      <c r="AS33">
        <f t="shared" si="15"/>
        <v>687</v>
      </c>
      <c r="AT33">
        <f t="shared" si="15"/>
        <v>783</v>
      </c>
      <c r="AU33">
        <f t="shared" si="15"/>
        <v>272</v>
      </c>
      <c r="AV33">
        <f t="shared" si="15"/>
        <v>470</v>
      </c>
      <c r="AW33" t="e">
        <f t="shared" si="15"/>
        <v>#VALUE!</v>
      </c>
      <c r="AX33">
        <f t="shared" si="15"/>
        <v>859</v>
      </c>
      <c r="AY33">
        <f t="shared" si="15"/>
        <v>579</v>
      </c>
      <c r="AZ33">
        <f t="shared" si="15"/>
        <v>441</v>
      </c>
      <c r="BA33" t="e">
        <f t="shared" si="15"/>
        <v>#VALUE!</v>
      </c>
      <c r="BB33">
        <f t="shared" si="15"/>
        <v>748</v>
      </c>
      <c r="BC33">
        <f t="shared" si="15"/>
        <v>949</v>
      </c>
      <c r="BD33">
        <f t="shared" si="15"/>
        <v>27</v>
      </c>
      <c r="BE33">
        <f t="shared" si="15"/>
        <v>551</v>
      </c>
      <c r="BF33">
        <f t="shared" si="15"/>
        <v>847</v>
      </c>
      <c r="BG33">
        <f t="shared" si="15"/>
        <v>902</v>
      </c>
      <c r="BH33">
        <f t="shared" si="14"/>
        <v>966</v>
      </c>
      <c r="BI33">
        <f t="shared" si="14"/>
        <v>1258</v>
      </c>
      <c r="BJ33">
        <f t="shared" si="14"/>
        <v>867</v>
      </c>
      <c r="BK33">
        <f t="shared" si="14"/>
        <v>299</v>
      </c>
      <c r="BL33">
        <f t="shared" si="14"/>
        <v>486</v>
      </c>
      <c r="BM33">
        <f t="shared" si="9"/>
        <v>1018</v>
      </c>
      <c r="BN33" t="e">
        <f t="shared" si="9"/>
        <v>#VALUE!</v>
      </c>
      <c r="BO33">
        <f t="shared" si="9"/>
        <v>801</v>
      </c>
      <c r="BP33">
        <f t="shared" ref="BP33:CE48" si="16">FIND(BP$1,$A33)</f>
        <v>935</v>
      </c>
      <c r="BQ33">
        <f t="shared" si="16"/>
        <v>220</v>
      </c>
      <c r="BR33">
        <f t="shared" si="16"/>
        <v>62</v>
      </c>
      <c r="BS33">
        <f t="shared" si="16"/>
        <v>72</v>
      </c>
      <c r="BT33">
        <f t="shared" si="16"/>
        <v>82</v>
      </c>
      <c r="BU33">
        <f t="shared" si="16"/>
        <v>1065</v>
      </c>
      <c r="BV33">
        <f t="shared" si="16"/>
        <v>558</v>
      </c>
      <c r="BW33">
        <f t="shared" si="16"/>
        <v>1095</v>
      </c>
      <c r="BX33">
        <f t="shared" si="16"/>
        <v>94</v>
      </c>
      <c r="BY33" t="e">
        <f t="shared" si="16"/>
        <v>#VALUE!</v>
      </c>
      <c r="BZ33">
        <f t="shared" si="16"/>
        <v>768</v>
      </c>
      <c r="CA33">
        <f t="shared" si="16"/>
        <v>1083</v>
      </c>
      <c r="CB33">
        <f t="shared" si="16"/>
        <v>1223</v>
      </c>
      <c r="CC33">
        <f t="shared" si="11"/>
        <v>314</v>
      </c>
      <c r="CD33">
        <f t="shared" si="11"/>
        <v>528</v>
      </c>
      <c r="CE33" t="e">
        <f t="shared" si="11"/>
        <v>#VALUE!</v>
      </c>
      <c r="CF33">
        <f t="shared" si="11"/>
        <v>1268</v>
      </c>
    </row>
    <row r="34" spans="1:84" x14ac:dyDescent="0.3">
      <c r="A34" t="s">
        <v>585</v>
      </c>
      <c r="B34">
        <f t="shared" si="13"/>
        <v>102</v>
      </c>
      <c r="C34" t="e">
        <f t="shared" si="13"/>
        <v>#VALUE!</v>
      </c>
      <c r="D34">
        <f t="shared" si="13"/>
        <v>659</v>
      </c>
      <c r="E34">
        <f t="shared" si="13"/>
        <v>188</v>
      </c>
      <c r="F34">
        <f t="shared" si="13"/>
        <v>976</v>
      </c>
      <c r="G34">
        <f t="shared" si="13"/>
        <v>721</v>
      </c>
      <c r="H34">
        <f t="shared" si="13"/>
        <v>1112</v>
      </c>
      <c r="I34">
        <f t="shared" si="13"/>
        <v>33</v>
      </c>
      <c r="J34">
        <f t="shared" si="13"/>
        <v>1039</v>
      </c>
      <c r="K34">
        <f t="shared" si="13"/>
        <v>886</v>
      </c>
      <c r="L34" t="e">
        <f t="shared" si="13"/>
        <v>#VALUE!</v>
      </c>
      <c r="M34">
        <f t="shared" si="13"/>
        <v>423</v>
      </c>
      <c r="N34">
        <f t="shared" si="13"/>
        <v>502</v>
      </c>
      <c r="O34" t="e">
        <f t="shared" si="13"/>
        <v>#VALUE!</v>
      </c>
      <c r="P34">
        <f t="shared" si="13"/>
        <v>281</v>
      </c>
      <c r="Q34">
        <f t="shared" si="13"/>
        <v>364</v>
      </c>
      <c r="R34">
        <f t="shared" si="12"/>
        <v>417</v>
      </c>
      <c r="S34">
        <f t="shared" si="12"/>
        <v>495</v>
      </c>
      <c r="T34">
        <f t="shared" si="12"/>
        <v>648</v>
      </c>
      <c r="U34">
        <f t="shared" si="12"/>
        <v>815</v>
      </c>
      <c r="V34">
        <f t="shared" si="12"/>
        <v>895</v>
      </c>
      <c r="W34">
        <f t="shared" si="12"/>
        <v>1053</v>
      </c>
      <c r="X34">
        <f t="shared" si="12"/>
        <v>1149</v>
      </c>
      <c r="Y34">
        <f t="shared" si="12"/>
        <v>1237</v>
      </c>
      <c r="Z34">
        <f t="shared" si="12"/>
        <v>1250</v>
      </c>
      <c r="AA34">
        <f t="shared" si="12"/>
        <v>127</v>
      </c>
      <c r="AB34">
        <f t="shared" si="12"/>
        <v>697</v>
      </c>
      <c r="AC34">
        <f t="shared" si="12"/>
        <v>1196</v>
      </c>
      <c r="AD34">
        <f t="shared" si="10"/>
        <v>204</v>
      </c>
      <c r="AE34" t="e">
        <f t="shared" si="10"/>
        <v>#VALUE!</v>
      </c>
      <c r="AF34" t="e">
        <f t="shared" si="10"/>
        <v>#VALUE!</v>
      </c>
      <c r="AG34" t="e">
        <f t="shared" si="10"/>
        <v>#VALUE!</v>
      </c>
      <c r="AH34">
        <f t="shared" si="7"/>
        <v>327</v>
      </c>
      <c r="AI34">
        <f t="shared" si="7"/>
        <v>349</v>
      </c>
      <c r="AJ34">
        <f t="shared" si="7"/>
        <v>398</v>
      </c>
      <c r="AK34">
        <f t="shared" si="7"/>
        <v>825</v>
      </c>
      <c r="AL34">
        <f t="shared" si="7"/>
        <v>832</v>
      </c>
      <c r="AM34" t="e">
        <f t="shared" si="7"/>
        <v>#VALUE!</v>
      </c>
      <c r="AN34">
        <f t="shared" si="7"/>
        <v>1032</v>
      </c>
      <c r="AO34">
        <f t="shared" si="7"/>
        <v>252</v>
      </c>
      <c r="AP34">
        <f t="shared" si="7"/>
        <v>632</v>
      </c>
      <c r="AQ34">
        <f t="shared" si="7"/>
        <v>373</v>
      </c>
      <c r="AR34">
        <f t="shared" si="15"/>
        <v>608</v>
      </c>
      <c r="AS34">
        <f t="shared" si="15"/>
        <v>687</v>
      </c>
      <c r="AT34">
        <f t="shared" si="15"/>
        <v>783</v>
      </c>
      <c r="AU34">
        <f t="shared" si="15"/>
        <v>272</v>
      </c>
      <c r="AV34">
        <f t="shared" si="15"/>
        <v>470</v>
      </c>
      <c r="AW34">
        <f t="shared" si="15"/>
        <v>241</v>
      </c>
      <c r="AX34" t="e">
        <f t="shared" si="15"/>
        <v>#VALUE!</v>
      </c>
      <c r="AY34" t="e">
        <f t="shared" si="15"/>
        <v>#VALUE!</v>
      </c>
      <c r="AZ34">
        <f t="shared" si="15"/>
        <v>441</v>
      </c>
      <c r="BA34" t="e">
        <f t="shared" si="15"/>
        <v>#VALUE!</v>
      </c>
      <c r="BB34">
        <f t="shared" si="15"/>
        <v>748</v>
      </c>
      <c r="BC34">
        <f t="shared" si="15"/>
        <v>949</v>
      </c>
      <c r="BD34">
        <f t="shared" si="15"/>
        <v>27</v>
      </c>
      <c r="BE34">
        <f t="shared" si="15"/>
        <v>551</v>
      </c>
      <c r="BF34" t="e">
        <f t="shared" si="15"/>
        <v>#VALUE!</v>
      </c>
      <c r="BG34">
        <f t="shared" si="15"/>
        <v>902</v>
      </c>
      <c r="BH34">
        <f t="shared" si="14"/>
        <v>966</v>
      </c>
      <c r="BI34">
        <f t="shared" si="14"/>
        <v>1258</v>
      </c>
      <c r="BJ34">
        <f t="shared" si="14"/>
        <v>867</v>
      </c>
      <c r="BK34">
        <f t="shared" si="14"/>
        <v>299</v>
      </c>
      <c r="BL34">
        <f t="shared" si="14"/>
        <v>486</v>
      </c>
      <c r="BM34">
        <f t="shared" si="14"/>
        <v>1018</v>
      </c>
      <c r="BN34" t="e">
        <f t="shared" si="14"/>
        <v>#VALUE!</v>
      </c>
      <c r="BO34">
        <f t="shared" si="14"/>
        <v>801</v>
      </c>
      <c r="BP34">
        <f t="shared" si="14"/>
        <v>935</v>
      </c>
      <c r="BQ34">
        <f t="shared" si="14"/>
        <v>220</v>
      </c>
      <c r="BR34">
        <f t="shared" si="14"/>
        <v>62</v>
      </c>
      <c r="BS34">
        <f t="shared" si="14"/>
        <v>72</v>
      </c>
      <c r="BT34">
        <f t="shared" si="16"/>
        <v>82</v>
      </c>
      <c r="BU34">
        <f t="shared" si="16"/>
        <v>1065</v>
      </c>
      <c r="BV34">
        <f t="shared" si="16"/>
        <v>558</v>
      </c>
      <c r="BW34">
        <f t="shared" si="16"/>
        <v>1095</v>
      </c>
      <c r="BX34">
        <f t="shared" si="16"/>
        <v>94</v>
      </c>
      <c r="BY34">
        <f t="shared" si="16"/>
        <v>388</v>
      </c>
      <c r="BZ34">
        <f t="shared" si="16"/>
        <v>768</v>
      </c>
      <c r="CA34">
        <f t="shared" si="16"/>
        <v>1083</v>
      </c>
      <c r="CB34">
        <f t="shared" si="16"/>
        <v>1223</v>
      </c>
      <c r="CC34">
        <f t="shared" si="16"/>
        <v>314</v>
      </c>
      <c r="CD34">
        <f t="shared" si="16"/>
        <v>528</v>
      </c>
      <c r="CE34" t="e">
        <f t="shared" si="16"/>
        <v>#VALUE!</v>
      </c>
      <c r="CF34">
        <f t="shared" si="11"/>
        <v>1268</v>
      </c>
    </row>
    <row r="35" spans="1:84" x14ac:dyDescent="0.3">
      <c r="A35" t="s">
        <v>586</v>
      </c>
      <c r="B35">
        <f t="shared" si="13"/>
        <v>102</v>
      </c>
      <c r="C35" t="e">
        <f t="shared" si="13"/>
        <v>#VALUE!</v>
      </c>
      <c r="D35">
        <f t="shared" si="13"/>
        <v>659</v>
      </c>
      <c r="E35">
        <f t="shared" si="13"/>
        <v>188</v>
      </c>
      <c r="F35">
        <f t="shared" si="13"/>
        <v>976</v>
      </c>
      <c r="G35">
        <f t="shared" si="13"/>
        <v>721</v>
      </c>
      <c r="H35">
        <f t="shared" si="13"/>
        <v>1112</v>
      </c>
      <c r="I35">
        <f t="shared" si="13"/>
        <v>33</v>
      </c>
      <c r="J35">
        <f t="shared" si="13"/>
        <v>1039</v>
      </c>
      <c r="K35">
        <f t="shared" si="13"/>
        <v>886</v>
      </c>
      <c r="L35" t="e">
        <f t="shared" si="13"/>
        <v>#VALUE!</v>
      </c>
      <c r="M35">
        <f t="shared" si="13"/>
        <v>423</v>
      </c>
      <c r="N35">
        <f t="shared" si="13"/>
        <v>502</v>
      </c>
      <c r="O35">
        <f t="shared" si="13"/>
        <v>1163</v>
      </c>
      <c r="P35">
        <f t="shared" si="13"/>
        <v>281</v>
      </c>
      <c r="Q35">
        <f t="shared" si="13"/>
        <v>364</v>
      </c>
      <c r="R35">
        <f t="shared" si="12"/>
        <v>417</v>
      </c>
      <c r="S35">
        <f t="shared" si="12"/>
        <v>495</v>
      </c>
      <c r="T35">
        <f t="shared" si="12"/>
        <v>648</v>
      </c>
      <c r="U35">
        <f t="shared" si="12"/>
        <v>815</v>
      </c>
      <c r="V35">
        <f t="shared" si="12"/>
        <v>895</v>
      </c>
      <c r="W35">
        <f t="shared" si="12"/>
        <v>1053</v>
      </c>
      <c r="X35">
        <f t="shared" si="12"/>
        <v>1149</v>
      </c>
      <c r="Y35">
        <f t="shared" si="12"/>
        <v>1237</v>
      </c>
      <c r="Z35">
        <f t="shared" si="12"/>
        <v>1250</v>
      </c>
      <c r="AA35">
        <f t="shared" si="12"/>
        <v>127</v>
      </c>
      <c r="AB35">
        <f t="shared" si="12"/>
        <v>697</v>
      </c>
      <c r="AC35">
        <f t="shared" si="12"/>
        <v>1196</v>
      </c>
      <c r="AD35">
        <f t="shared" si="10"/>
        <v>204</v>
      </c>
      <c r="AE35" t="e">
        <f t="shared" si="10"/>
        <v>#VALUE!</v>
      </c>
      <c r="AF35" t="e">
        <f t="shared" si="10"/>
        <v>#VALUE!</v>
      </c>
      <c r="AG35" t="e">
        <f t="shared" si="10"/>
        <v>#VALUE!</v>
      </c>
      <c r="AH35">
        <f t="shared" si="7"/>
        <v>327</v>
      </c>
      <c r="AI35">
        <f t="shared" si="7"/>
        <v>349</v>
      </c>
      <c r="AJ35">
        <f t="shared" si="7"/>
        <v>398</v>
      </c>
      <c r="AK35">
        <f t="shared" si="7"/>
        <v>825</v>
      </c>
      <c r="AL35">
        <f t="shared" si="7"/>
        <v>832</v>
      </c>
      <c r="AM35" t="e">
        <f t="shared" si="7"/>
        <v>#VALUE!</v>
      </c>
      <c r="AN35">
        <f t="shared" si="7"/>
        <v>1032</v>
      </c>
      <c r="AO35">
        <f t="shared" si="7"/>
        <v>252</v>
      </c>
      <c r="AP35">
        <f t="shared" si="7"/>
        <v>632</v>
      </c>
      <c r="AQ35" t="e">
        <f t="shared" si="7"/>
        <v>#VALUE!</v>
      </c>
      <c r="AR35" t="e">
        <f t="shared" si="15"/>
        <v>#VALUE!</v>
      </c>
      <c r="AS35">
        <f t="shared" si="15"/>
        <v>687</v>
      </c>
      <c r="AT35">
        <f t="shared" si="15"/>
        <v>783</v>
      </c>
      <c r="AU35">
        <f t="shared" si="15"/>
        <v>272</v>
      </c>
      <c r="AV35" t="e">
        <f t="shared" si="15"/>
        <v>#VALUE!</v>
      </c>
      <c r="AW35">
        <f t="shared" si="15"/>
        <v>241</v>
      </c>
      <c r="AX35">
        <f t="shared" si="15"/>
        <v>859</v>
      </c>
      <c r="AY35">
        <f t="shared" si="15"/>
        <v>579</v>
      </c>
      <c r="AZ35">
        <f t="shared" si="15"/>
        <v>441</v>
      </c>
      <c r="BA35" t="e">
        <f t="shared" si="15"/>
        <v>#VALUE!</v>
      </c>
      <c r="BB35" t="e">
        <f t="shared" si="15"/>
        <v>#VALUE!</v>
      </c>
      <c r="BC35">
        <f t="shared" si="15"/>
        <v>949</v>
      </c>
      <c r="BD35">
        <f t="shared" si="15"/>
        <v>27</v>
      </c>
      <c r="BE35">
        <f t="shared" si="15"/>
        <v>551</v>
      </c>
      <c r="BF35">
        <f t="shared" si="15"/>
        <v>847</v>
      </c>
      <c r="BG35">
        <f t="shared" si="15"/>
        <v>902</v>
      </c>
      <c r="BH35" t="e">
        <f t="shared" si="14"/>
        <v>#VALUE!</v>
      </c>
      <c r="BI35">
        <f t="shared" si="14"/>
        <v>1258</v>
      </c>
      <c r="BJ35">
        <f t="shared" si="14"/>
        <v>867</v>
      </c>
      <c r="BK35" t="e">
        <f t="shared" si="14"/>
        <v>#VALUE!</v>
      </c>
      <c r="BL35">
        <f t="shared" si="14"/>
        <v>486</v>
      </c>
      <c r="BM35">
        <f t="shared" si="14"/>
        <v>1018</v>
      </c>
      <c r="BN35" t="e">
        <f t="shared" si="14"/>
        <v>#VALUE!</v>
      </c>
      <c r="BO35" t="e">
        <f t="shared" si="14"/>
        <v>#VALUE!</v>
      </c>
      <c r="BP35">
        <f t="shared" si="14"/>
        <v>935</v>
      </c>
      <c r="BQ35" t="e">
        <f t="shared" si="14"/>
        <v>#VALUE!</v>
      </c>
      <c r="BR35">
        <f t="shared" si="14"/>
        <v>62</v>
      </c>
      <c r="BS35">
        <f t="shared" si="14"/>
        <v>72</v>
      </c>
      <c r="BT35">
        <f t="shared" si="14"/>
        <v>82</v>
      </c>
      <c r="BU35">
        <f t="shared" si="14"/>
        <v>1065</v>
      </c>
      <c r="BV35">
        <f t="shared" si="14"/>
        <v>558</v>
      </c>
      <c r="BW35">
        <f t="shared" si="16"/>
        <v>1095</v>
      </c>
      <c r="BX35">
        <f t="shared" si="16"/>
        <v>94</v>
      </c>
      <c r="BY35">
        <f t="shared" si="16"/>
        <v>388</v>
      </c>
      <c r="BZ35">
        <f t="shared" si="16"/>
        <v>768</v>
      </c>
      <c r="CA35">
        <f t="shared" si="16"/>
        <v>1083</v>
      </c>
      <c r="CB35">
        <f t="shared" si="16"/>
        <v>1223</v>
      </c>
      <c r="CC35">
        <f t="shared" si="16"/>
        <v>314</v>
      </c>
      <c r="CD35">
        <f t="shared" si="11"/>
        <v>528</v>
      </c>
      <c r="CE35" t="e">
        <f t="shared" si="11"/>
        <v>#VALUE!</v>
      </c>
      <c r="CF35">
        <f t="shared" si="11"/>
        <v>1268</v>
      </c>
    </row>
    <row r="36" spans="1:84" x14ac:dyDescent="0.3">
      <c r="A36" t="s">
        <v>587</v>
      </c>
      <c r="B36">
        <f t="shared" si="13"/>
        <v>102</v>
      </c>
      <c r="C36" t="e">
        <f t="shared" si="13"/>
        <v>#VALUE!</v>
      </c>
      <c r="D36">
        <f t="shared" si="13"/>
        <v>659</v>
      </c>
      <c r="E36">
        <f t="shared" si="13"/>
        <v>188</v>
      </c>
      <c r="F36">
        <f t="shared" si="13"/>
        <v>976</v>
      </c>
      <c r="G36">
        <f t="shared" si="13"/>
        <v>721</v>
      </c>
      <c r="H36">
        <f t="shared" si="13"/>
        <v>1112</v>
      </c>
      <c r="I36" t="e">
        <f t="shared" si="13"/>
        <v>#VALUE!</v>
      </c>
      <c r="J36">
        <f t="shared" si="13"/>
        <v>1039</v>
      </c>
      <c r="K36">
        <f t="shared" si="13"/>
        <v>886</v>
      </c>
      <c r="L36" t="e">
        <f t="shared" si="13"/>
        <v>#VALUE!</v>
      </c>
      <c r="M36">
        <f t="shared" si="13"/>
        <v>423</v>
      </c>
      <c r="N36">
        <f t="shared" si="13"/>
        <v>502</v>
      </c>
      <c r="O36" t="e">
        <f t="shared" si="13"/>
        <v>#VALUE!</v>
      </c>
      <c r="P36">
        <f t="shared" si="13"/>
        <v>281</v>
      </c>
      <c r="Q36" t="e">
        <f t="shared" si="13"/>
        <v>#VALUE!</v>
      </c>
      <c r="R36">
        <f t="shared" si="12"/>
        <v>417</v>
      </c>
      <c r="S36">
        <f t="shared" si="12"/>
        <v>495</v>
      </c>
      <c r="T36">
        <f t="shared" si="12"/>
        <v>648</v>
      </c>
      <c r="U36">
        <f t="shared" si="12"/>
        <v>815</v>
      </c>
      <c r="V36">
        <f t="shared" si="12"/>
        <v>895</v>
      </c>
      <c r="W36">
        <f t="shared" si="12"/>
        <v>1053</v>
      </c>
      <c r="X36" t="e">
        <f t="shared" si="12"/>
        <v>#VALUE!</v>
      </c>
      <c r="Y36">
        <f t="shared" si="12"/>
        <v>1237</v>
      </c>
      <c r="Z36">
        <f t="shared" si="12"/>
        <v>1250</v>
      </c>
      <c r="AA36">
        <f t="shared" si="12"/>
        <v>127</v>
      </c>
      <c r="AB36">
        <f t="shared" si="12"/>
        <v>697</v>
      </c>
      <c r="AC36">
        <f t="shared" si="12"/>
        <v>1196</v>
      </c>
      <c r="AD36">
        <f t="shared" si="10"/>
        <v>204</v>
      </c>
      <c r="AE36" t="e">
        <f t="shared" si="10"/>
        <v>#VALUE!</v>
      </c>
      <c r="AF36" t="e">
        <f t="shared" si="10"/>
        <v>#VALUE!</v>
      </c>
      <c r="AG36" t="e">
        <f t="shared" si="10"/>
        <v>#VALUE!</v>
      </c>
      <c r="AH36">
        <f t="shared" si="7"/>
        <v>327</v>
      </c>
      <c r="AI36">
        <f t="shared" si="7"/>
        <v>349</v>
      </c>
      <c r="AJ36">
        <f t="shared" si="7"/>
        <v>398</v>
      </c>
      <c r="AK36">
        <f t="shared" si="7"/>
        <v>825</v>
      </c>
      <c r="AL36">
        <f t="shared" si="7"/>
        <v>832</v>
      </c>
      <c r="AM36" t="e">
        <f t="shared" si="7"/>
        <v>#VALUE!</v>
      </c>
      <c r="AN36">
        <f t="shared" si="7"/>
        <v>1032</v>
      </c>
      <c r="AO36">
        <f t="shared" si="7"/>
        <v>252</v>
      </c>
      <c r="AP36">
        <f t="shared" si="7"/>
        <v>632</v>
      </c>
      <c r="AQ36">
        <f t="shared" ref="AQ36:AW36" si="17">FIND(AQ$1,$A36)</f>
        <v>373</v>
      </c>
      <c r="AR36">
        <f t="shared" si="17"/>
        <v>608</v>
      </c>
      <c r="AS36">
        <f t="shared" si="17"/>
        <v>687</v>
      </c>
      <c r="AT36">
        <f t="shared" si="17"/>
        <v>783</v>
      </c>
      <c r="AU36">
        <f t="shared" si="17"/>
        <v>272</v>
      </c>
      <c r="AV36">
        <f t="shared" si="17"/>
        <v>470</v>
      </c>
      <c r="AW36">
        <f t="shared" si="17"/>
        <v>241</v>
      </c>
      <c r="AX36">
        <f t="shared" si="15"/>
        <v>859</v>
      </c>
      <c r="AY36">
        <f t="shared" si="15"/>
        <v>579</v>
      </c>
      <c r="AZ36">
        <f t="shared" si="15"/>
        <v>441</v>
      </c>
      <c r="BA36" t="e">
        <f t="shared" si="15"/>
        <v>#VALUE!</v>
      </c>
      <c r="BB36">
        <f t="shared" si="15"/>
        <v>748</v>
      </c>
      <c r="BC36">
        <f t="shared" si="15"/>
        <v>949</v>
      </c>
      <c r="BD36">
        <f t="shared" si="15"/>
        <v>27</v>
      </c>
      <c r="BE36">
        <f t="shared" si="15"/>
        <v>551</v>
      </c>
      <c r="BF36">
        <f t="shared" si="15"/>
        <v>847</v>
      </c>
      <c r="BG36">
        <f t="shared" si="15"/>
        <v>902</v>
      </c>
      <c r="BH36">
        <f t="shared" si="14"/>
        <v>966</v>
      </c>
      <c r="BI36">
        <f t="shared" si="14"/>
        <v>1258</v>
      </c>
      <c r="BJ36">
        <f t="shared" si="14"/>
        <v>867</v>
      </c>
      <c r="BK36">
        <f t="shared" si="14"/>
        <v>299</v>
      </c>
      <c r="BL36">
        <f t="shared" si="14"/>
        <v>486</v>
      </c>
      <c r="BM36">
        <f t="shared" si="14"/>
        <v>1018</v>
      </c>
      <c r="BN36" t="e">
        <f t="shared" si="14"/>
        <v>#VALUE!</v>
      </c>
      <c r="BO36">
        <f t="shared" si="14"/>
        <v>801</v>
      </c>
      <c r="BP36">
        <f t="shared" si="14"/>
        <v>935</v>
      </c>
      <c r="BQ36">
        <f t="shared" si="14"/>
        <v>220</v>
      </c>
      <c r="BR36">
        <f t="shared" si="14"/>
        <v>62</v>
      </c>
      <c r="BS36" t="e">
        <f t="shared" si="14"/>
        <v>#VALUE!</v>
      </c>
      <c r="BT36">
        <f t="shared" si="14"/>
        <v>82</v>
      </c>
      <c r="BU36">
        <f t="shared" si="14"/>
        <v>1065</v>
      </c>
      <c r="BV36">
        <f t="shared" si="14"/>
        <v>558</v>
      </c>
      <c r="BW36">
        <f t="shared" si="16"/>
        <v>1095</v>
      </c>
      <c r="BX36">
        <f t="shared" si="16"/>
        <v>94</v>
      </c>
      <c r="BY36">
        <f t="shared" si="16"/>
        <v>388</v>
      </c>
      <c r="BZ36">
        <f t="shared" si="16"/>
        <v>768</v>
      </c>
      <c r="CA36">
        <f t="shared" si="16"/>
        <v>1083</v>
      </c>
      <c r="CB36">
        <f t="shared" si="16"/>
        <v>1223</v>
      </c>
      <c r="CC36">
        <f t="shared" si="16"/>
        <v>314</v>
      </c>
      <c r="CD36">
        <f t="shared" si="11"/>
        <v>528</v>
      </c>
      <c r="CE36" t="e">
        <f t="shared" si="11"/>
        <v>#VALUE!</v>
      </c>
      <c r="CF36">
        <f t="shared" si="11"/>
        <v>1268</v>
      </c>
    </row>
    <row r="37" spans="1:84" x14ac:dyDescent="0.3">
      <c r="A37" t="s">
        <v>588</v>
      </c>
      <c r="B37">
        <f t="shared" si="13"/>
        <v>102</v>
      </c>
      <c r="C37" t="e">
        <f t="shared" si="13"/>
        <v>#VALUE!</v>
      </c>
      <c r="D37" t="e">
        <f t="shared" si="13"/>
        <v>#VALUE!</v>
      </c>
      <c r="E37" t="e">
        <f t="shared" si="13"/>
        <v>#VALUE!</v>
      </c>
      <c r="F37">
        <f t="shared" si="13"/>
        <v>976</v>
      </c>
      <c r="G37">
        <f t="shared" si="13"/>
        <v>721</v>
      </c>
      <c r="H37">
        <f t="shared" si="13"/>
        <v>1112</v>
      </c>
      <c r="I37">
        <f t="shared" si="13"/>
        <v>33</v>
      </c>
      <c r="J37">
        <f t="shared" si="13"/>
        <v>1039</v>
      </c>
      <c r="K37">
        <f t="shared" si="13"/>
        <v>886</v>
      </c>
      <c r="L37" t="e">
        <f t="shared" si="13"/>
        <v>#VALUE!</v>
      </c>
      <c r="M37" t="e">
        <f t="shared" si="13"/>
        <v>#VALUE!</v>
      </c>
      <c r="N37">
        <f t="shared" si="13"/>
        <v>502</v>
      </c>
      <c r="O37" t="e">
        <f t="shared" si="13"/>
        <v>#VALUE!</v>
      </c>
      <c r="P37">
        <f t="shared" si="13"/>
        <v>281</v>
      </c>
      <c r="Q37">
        <f t="shared" si="13"/>
        <v>364</v>
      </c>
      <c r="R37">
        <f t="shared" si="12"/>
        <v>417</v>
      </c>
      <c r="S37">
        <f t="shared" si="12"/>
        <v>495</v>
      </c>
      <c r="T37">
        <f t="shared" si="12"/>
        <v>648</v>
      </c>
      <c r="U37">
        <f t="shared" si="12"/>
        <v>815</v>
      </c>
      <c r="V37">
        <f t="shared" si="12"/>
        <v>895</v>
      </c>
      <c r="W37">
        <f t="shared" si="12"/>
        <v>1053</v>
      </c>
      <c r="X37">
        <f t="shared" si="12"/>
        <v>1149</v>
      </c>
      <c r="Y37">
        <f t="shared" si="12"/>
        <v>1237</v>
      </c>
      <c r="Z37">
        <f t="shared" si="12"/>
        <v>1250</v>
      </c>
      <c r="AA37">
        <f t="shared" si="12"/>
        <v>127</v>
      </c>
      <c r="AB37">
        <f t="shared" si="12"/>
        <v>697</v>
      </c>
      <c r="AC37">
        <f t="shared" si="12"/>
        <v>1196</v>
      </c>
      <c r="AD37">
        <f t="shared" si="10"/>
        <v>204</v>
      </c>
      <c r="AE37" t="e">
        <f t="shared" si="10"/>
        <v>#VALUE!</v>
      </c>
      <c r="AF37" t="e">
        <f t="shared" si="10"/>
        <v>#VALUE!</v>
      </c>
      <c r="AG37" t="e">
        <f t="shared" si="10"/>
        <v>#VALUE!</v>
      </c>
      <c r="AH37">
        <f t="shared" ref="AH37:AW52" si="18">FIND(AH$1,$A37)</f>
        <v>327</v>
      </c>
      <c r="AI37">
        <f t="shared" si="18"/>
        <v>349</v>
      </c>
      <c r="AJ37">
        <f t="shared" si="18"/>
        <v>398</v>
      </c>
      <c r="AK37">
        <f t="shared" si="18"/>
        <v>825</v>
      </c>
      <c r="AL37">
        <f t="shared" si="18"/>
        <v>832</v>
      </c>
      <c r="AM37" t="e">
        <f t="shared" si="18"/>
        <v>#VALUE!</v>
      </c>
      <c r="AN37">
        <f t="shared" si="18"/>
        <v>1032</v>
      </c>
      <c r="AO37">
        <f t="shared" si="18"/>
        <v>252</v>
      </c>
      <c r="AP37">
        <f t="shared" si="18"/>
        <v>632</v>
      </c>
      <c r="AQ37">
        <f t="shared" si="18"/>
        <v>373</v>
      </c>
      <c r="AR37">
        <f t="shared" si="18"/>
        <v>608</v>
      </c>
      <c r="AS37">
        <f t="shared" si="18"/>
        <v>687</v>
      </c>
      <c r="AT37">
        <f t="shared" si="18"/>
        <v>783</v>
      </c>
      <c r="AU37">
        <f t="shared" si="18"/>
        <v>272</v>
      </c>
      <c r="AV37">
        <f t="shared" si="18"/>
        <v>470</v>
      </c>
      <c r="AW37">
        <f t="shared" si="18"/>
        <v>241</v>
      </c>
      <c r="AX37">
        <f t="shared" si="15"/>
        <v>859</v>
      </c>
      <c r="AY37">
        <f t="shared" si="15"/>
        <v>579</v>
      </c>
      <c r="AZ37">
        <f t="shared" si="15"/>
        <v>441</v>
      </c>
      <c r="BA37" t="e">
        <f t="shared" si="15"/>
        <v>#VALUE!</v>
      </c>
      <c r="BB37">
        <f t="shared" si="15"/>
        <v>748</v>
      </c>
      <c r="BC37">
        <f t="shared" si="15"/>
        <v>949</v>
      </c>
      <c r="BD37">
        <f t="shared" si="15"/>
        <v>27</v>
      </c>
      <c r="BE37">
        <f t="shared" si="15"/>
        <v>551</v>
      </c>
      <c r="BF37">
        <f t="shared" si="15"/>
        <v>847</v>
      </c>
      <c r="BG37">
        <f t="shared" si="15"/>
        <v>902</v>
      </c>
      <c r="BH37">
        <f t="shared" si="14"/>
        <v>966</v>
      </c>
      <c r="BI37">
        <f t="shared" si="14"/>
        <v>1258</v>
      </c>
      <c r="BJ37">
        <f t="shared" si="14"/>
        <v>867</v>
      </c>
      <c r="BK37">
        <f t="shared" si="14"/>
        <v>299</v>
      </c>
      <c r="BL37">
        <f t="shared" si="14"/>
        <v>486</v>
      </c>
      <c r="BM37">
        <f t="shared" si="14"/>
        <v>1018</v>
      </c>
      <c r="BN37" t="e">
        <f t="shared" si="14"/>
        <v>#VALUE!</v>
      </c>
      <c r="BO37">
        <f t="shared" si="14"/>
        <v>801</v>
      </c>
      <c r="BP37">
        <f t="shared" si="14"/>
        <v>935</v>
      </c>
      <c r="BQ37">
        <f t="shared" si="14"/>
        <v>220</v>
      </c>
      <c r="BR37">
        <f t="shared" si="14"/>
        <v>62</v>
      </c>
      <c r="BS37">
        <f t="shared" si="14"/>
        <v>72</v>
      </c>
      <c r="BT37" t="e">
        <f t="shared" si="14"/>
        <v>#VALUE!</v>
      </c>
      <c r="BU37">
        <f t="shared" si="14"/>
        <v>1065</v>
      </c>
      <c r="BV37" t="e">
        <f t="shared" si="14"/>
        <v>#VALUE!</v>
      </c>
      <c r="BW37">
        <f t="shared" si="16"/>
        <v>1095</v>
      </c>
      <c r="BX37">
        <f t="shared" si="16"/>
        <v>94</v>
      </c>
      <c r="BY37">
        <f t="shared" si="16"/>
        <v>388</v>
      </c>
      <c r="BZ37">
        <f t="shared" si="16"/>
        <v>768</v>
      </c>
      <c r="CA37">
        <f t="shared" si="16"/>
        <v>1083</v>
      </c>
      <c r="CB37">
        <f t="shared" si="16"/>
        <v>1223</v>
      </c>
      <c r="CC37">
        <f t="shared" si="16"/>
        <v>314</v>
      </c>
      <c r="CD37">
        <f t="shared" si="11"/>
        <v>528</v>
      </c>
      <c r="CE37" t="e">
        <f t="shared" si="11"/>
        <v>#VALUE!</v>
      </c>
      <c r="CF37">
        <f t="shared" si="11"/>
        <v>1268</v>
      </c>
    </row>
    <row r="38" spans="1:84" x14ac:dyDescent="0.3">
      <c r="A38" t="s">
        <v>589</v>
      </c>
      <c r="B38">
        <f t="shared" si="13"/>
        <v>102</v>
      </c>
      <c r="C38" t="e">
        <f t="shared" si="13"/>
        <v>#VALUE!</v>
      </c>
      <c r="D38">
        <f t="shared" si="13"/>
        <v>659</v>
      </c>
      <c r="E38">
        <f t="shared" si="13"/>
        <v>188</v>
      </c>
      <c r="F38">
        <f t="shared" si="13"/>
        <v>976</v>
      </c>
      <c r="G38">
        <f t="shared" si="13"/>
        <v>721</v>
      </c>
      <c r="H38">
        <f t="shared" si="13"/>
        <v>1112</v>
      </c>
      <c r="I38">
        <f t="shared" si="13"/>
        <v>33</v>
      </c>
      <c r="J38">
        <f t="shared" si="13"/>
        <v>1039</v>
      </c>
      <c r="K38" t="e">
        <f t="shared" si="13"/>
        <v>#VALUE!</v>
      </c>
      <c r="L38" t="e">
        <f t="shared" si="13"/>
        <v>#VALUE!</v>
      </c>
      <c r="M38">
        <f t="shared" si="13"/>
        <v>423</v>
      </c>
      <c r="N38">
        <f t="shared" si="13"/>
        <v>502</v>
      </c>
      <c r="O38" t="e">
        <f t="shared" si="13"/>
        <v>#VALUE!</v>
      </c>
      <c r="P38">
        <f t="shared" si="13"/>
        <v>281</v>
      </c>
      <c r="Q38">
        <f t="shared" si="13"/>
        <v>364</v>
      </c>
      <c r="R38">
        <f t="shared" si="12"/>
        <v>417</v>
      </c>
      <c r="S38">
        <f t="shared" si="12"/>
        <v>495</v>
      </c>
      <c r="T38">
        <f t="shared" si="12"/>
        <v>648</v>
      </c>
      <c r="U38">
        <f t="shared" si="12"/>
        <v>815</v>
      </c>
      <c r="V38">
        <f t="shared" si="12"/>
        <v>895</v>
      </c>
      <c r="W38">
        <f t="shared" si="12"/>
        <v>1053</v>
      </c>
      <c r="X38">
        <f t="shared" si="12"/>
        <v>1149</v>
      </c>
      <c r="Y38" t="e">
        <f t="shared" si="12"/>
        <v>#VALUE!</v>
      </c>
      <c r="Z38">
        <f t="shared" si="12"/>
        <v>1250</v>
      </c>
      <c r="AA38" t="e">
        <f t="shared" si="12"/>
        <v>#VALUE!</v>
      </c>
      <c r="AB38">
        <f t="shared" si="12"/>
        <v>697</v>
      </c>
      <c r="AC38">
        <f t="shared" si="12"/>
        <v>1196</v>
      </c>
      <c r="AD38">
        <f t="shared" si="10"/>
        <v>204</v>
      </c>
      <c r="AE38" t="e">
        <f t="shared" si="10"/>
        <v>#VALUE!</v>
      </c>
      <c r="AF38" t="e">
        <f t="shared" si="10"/>
        <v>#VALUE!</v>
      </c>
      <c r="AG38" t="e">
        <f t="shared" si="10"/>
        <v>#VALUE!</v>
      </c>
      <c r="AH38">
        <f t="shared" si="18"/>
        <v>327</v>
      </c>
      <c r="AI38">
        <f t="shared" si="18"/>
        <v>349</v>
      </c>
      <c r="AJ38">
        <f t="shared" si="18"/>
        <v>398</v>
      </c>
      <c r="AK38">
        <f t="shared" si="18"/>
        <v>825</v>
      </c>
      <c r="AL38">
        <f t="shared" si="18"/>
        <v>832</v>
      </c>
      <c r="AM38" t="e">
        <f t="shared" si="18"/>
        <v>#VALUE!</v>
      </c>
      <c r="AN38">
        <f t="shared" si="18"/>
        <v>1032</v>
      </c>
      <c r="AO38">
        <f t="shared" si="18"/>
        <v>252</v>
      </c>
      <c r="AP38">
        <f t="shared" si="18"/>
        <v>632</v>
      </c>
      <c r="AQ38">
        <f t="shared" si="18"/>
        <v>373</v>
      </c>
      <c r="AR38">
        <f t="shared" si="18"/>
        <v>608</v>
      </c>
      <c r="AS38">
        <f t="shared" si="18"/>
        <v>687</v>
      </c>
      <c r="AT38">
        <f t="shared" si="18"/>
        <v>783</v>
      </c>
      <c r="AU38">
        <f t="shared" si="18"/>
        <v>272</v>
      </c>
      <c r="AV38">
        <f t="shared" si="18"/>
        <v>470</v>
      </c>
      <c r="AW38">
        <f t="shared" si="18"/>
        <v>241</v>
      </c>
      <c r="AX38">
        <f t="shared" si="15"/>
        <v>859</v>
      </c>
      <c r="AY38">
        <f t="shared" si="15"/>
        <v>579</v>
      </c>
      <c r="AZ38">
        <f t="shared" si="15"/>
        <v>441</v>
      </c>
      <c r="BA38" t="e">
        <f t="shared" si="15"/>
        <v>#VALUE!</v>
      </c>
      <c r="BB38">
        <f t="shared" si="15"/>
        <v>748</v>
      </c>
      <c r="BC38">
        <f t="shared" si="15"/>
        <v>949</v>
      </c>
      <c r="BD38">
        <f t="shared" si="15"/>
        <v>27</v>
      </c>
      <c r="BE38">
        <f t="shared" si="15"/>
        <v>551</v>
      </c>
      <c r="BF38">
        <f t="shared" si="15"/>
        <v>847</v>
      </c>
      <c r="BG38">
        <f t="shared" si="15"/>
        <v>902</v>
      </c>
      <c r="BH38">
        <f t="shared" si="14"/>
        <v>966</v>
      </c>
      <c r="BI38">
        <f t="shared" si="14"/>
        <v>1258</v>
      </c>
      <c r="BJ38">
        <f t="shared" si="14"/>
        <v>867</v>
      </c>
      <c r="BK38">
        <f t="shared" si="14"/>
        <v>299</v>
      </c>
      <c r="BL38">
        <f t="shared" si="14"/>
        <v>486</v>
      </c>
      <c r="BM38">
        <f t="shared" si="14"/>
        <v>1018</v>
      </c>
      <c r="BN38" t="e">
        <f t="shared" si="14"/>
        <v>#VALUE!</v>
      </c>
      <c r="BO38">
        <f t="shared" si="14"/>
        <v>801</v>
      </c>
      <c r="BP38">
        <f t="shared" si="14"/>
        <v>935</v>
      </c>
      <c r="BQ38">
        <f t="shared" si="14"/>
        <v>220</v>
      </c>
      <c r="BR38">
        <f t="shared" si="14"/>
        <v>62</v>
      </c>
      <c r="BS38">
        <f t="shared" si="14"/>
        <v>72</v>
      </c>
      <c r="BT38">
        <f t="shared" si="14"/>
        <v>82</v>
      </c>
      <c r="BU38">
        <f t="shared" si="14"/>
        <v>1065</v>
      </c>
      <c r="BV38">
        <f t="shared" si="14"/>
        <v>558</v>
      </c>
      <c r="BW38">
        <f t="shared" si="16"/>
        <v>1095</v>
      </c>
      <c r="BX38">
        <f t="shared" si="16"/>
        <v>94</v>
      </c>
      <c r="BY38">
        <f t="shared" si="16"/>
        <v>388</v>
      </c>
      <c r="BZ38">
        <f t="shared" si="16"/>
        <v>768</v>
      </c>
      <c r="CA38">
        <f t="shared" si="16"/>
        <v>1083</v>
      </c>
      <c r="CB38">
        <f t="shared" si="16"/>
        <v>1223</v>
      </c>
      <c r="CC38">
        <f t="shared" si="16"/>
        <v>314</v>
      </c>
      <c r="CD38">
        <f t="shared" si="11"/>
        <v>528</v>
      </c>
      <c r="CE38" t="e">
        <f t="shared" si="11"/>
        <v>#VALUE!</v>
      </c>
      <c r="CF38">
        <f t="shared" si="11"/>
        <v>1268</v>
      </c>
    </row>
    <row r="39" spans="1:84" x14ac:dyDescent="0.3">
      <c r="A39" t="s">
        <v>590</v>
      </c>
      <c r="B39">
        <f t="shared" si="13"/>
        <v>102</v>
      </c>
      <c r="C39" t="e">
        <f t="shared" si="13"/>
        <v>#VALUE!</v>
      </c>
      <c r="D39">
        <f t="shared" si="13"/>
        <v>659</v>
      </c>
      <c r="E39">
        <f t="shared" ref="E39:Q39" si="19">FIND(E$1,$A39)</f>
        <v>188</v>
      </c>
      <c r="F39">
        <f t="shared" si="19"/>
        <v>976</v>
      </c>
      <c r="G39">
        <f t="shared" si="19"/>
        <v>721</v>
      </c>
      <c r="H39">
        <f t="shared" si="19"/>
        <v>1112</v>
      </c>
      <c r="I39">
        <f t="shared" si="19"/>
        <v>33</v>
      </c>
      <c r="J39">
        <f t="shared" si="19"/>
        <v>1039</v>
      </c>
      <c r="K39">
        <f t="shared" si="19"/>
        <v>886</v>
      </c>
      <c r="L39" t="e">
        <f t="shared" si="19"/>
        <v>#VALUE!</v>
      </c>
      <c r="M39">
        <f t="shared" si="19"/>
        <v>423</v>
      </c>
      <c r="N39">
        <f t="shared" si="19"/>
        <v>502</v>
      </c>
      <c r="O39">
        <f t="shared" si="19"/>
        <v>1163</v>
      </c>
      <c r="P39">
        <f t="shared" si="19"/>
        <v>281</v>
      </c>
      <c r="Q39">
        <f t="shared" si="19"/>
        <v>364</v>
      </c>
      <c r="R39">
        <f t="shared" si="12"/>
        <v>417</v>
      </c>
      <c r="S39">
        <f t="shared" si="12"/>
        <v>495</v>
      </c>
      <c r="T39">
        <f t="shared" si="12"/>
        <v>648</v>
      </c>
      <c r="U39">
        <f t="shared" si="12"/>
        <v>815</v>
      </c>
      <c r="V39">
        <f t="shared" si="12"/>
        <v>895</v>
      </c>
      <c r="W39">
        <f t="shared" si="12"/>
        <v>1053</v>
      </c>
      <c r="X39">
        <f t="shared" si="12"/>
        <v>1149</v>
      </c>
      <c r="Y39">
        <f t="shared" si="12"/>
        <v>1237</v>
      </c>
      <c r="Z39">
        <f t="shared" si="12"/>
        <v>1250</v>
      </c>
      <c r="AA39">
        <f t="shared" si="12"/>
        <v>127</v>
      </c>
      <c r="AB39" t="e">
        <f t="shared" si="12"/>
        <v>#VALUE!</v>
      </c>
      <c r="AC39">
        <f t="shared" si="12"/>
        <v>1196</v>
      </c>
      <c r="AD39">
        <f t="shared" si="10"/>
        <v>204</v>
      </c>
      <c r="AE39" t="e">
        <f t="shared" si="10"/>
        <v>#VALUE!</v>
      </c>
      <c r="AF39" t="e">
        <f t="shared" si="10"/>
        <v>#VALUE!</v>
      </c>
      <c r="AG39" t="e">
        <f t="shared" si="10"/>
        <v>#VALUE!</v>
      </c>
      <c r="AH39">
        <f t="shared" si="18"/>
        <v>327</v>
      </c>
      <c r="AI39">
        <f t="shared" si="18"/>
        <v>349</v>
      </c>
      <c r="AJ39">
        <f t="shared" si="18"/>
        <v>398</v>
      </c>
      <c r="AK39">
        <f t="shared" si="18"/>
        <v>825</v>
      </c>
      <c r="AL39">
        <f t="shared" si="18"/>
        <v>832</v>
      </c>
      <c r="AM39" t="e">
        <f t="shared" si="18"/>
        <v>#VALUE!</v>
      </c>
      <c r="AN39">
        <f t="shared" si="18"/>
        <v>1032</v>
      </c>
      <c r="AO39">
        <f t="shared" si="18"/>
        <v>252</v>
      </c>
      <c r="AP39">
        <f t="shared" si="18"/>
        <v>632</v>
      </c>
      <c r="AQ39">
        <f t="shared" si="18"/>
        <v>373</v>
      </c>
      <c r="AR39" t="e">
        <f t="shared" si="18"/>
        <v>#VALUE!</v>
      </c>
      <c r="AS39">
        <f t="shared" si="18"/>
        <v>687</v>
      </c>
      <c r="AT39">
        <f t="shared" si="18"/>
        <v>783</v>
      </c>
      <c r="AU39">
        <f t="shared" si="18"/>
        <v>272</v>
      </c>
      <c r="AV39">
        <f t="shared" si="18"/>
        <v>470</v>
      </c>
      <c r="AW39">
        <f t="shared" si="18"/>
        <v>241</v>
      </c>
      <c r="AX39">
        <f t="shared" si="15"/>
        <v>859</v>
      </c>
      <c r="AY39">
        <f t="shared" si="15"/>
        <v>579</v>
      </c>
      <c r="AZ39">
        <f t="shared" si="15"/>
        <v>441</v>
      </c>
      <c r="BA39" t="e">
        <f t="shared" si="15"/>
        <v>#VALUE!</v>
      </c>
      <c r="BB39">
        <f t="shared" si="15"/>
        <v>748</v>
      </c>
      <c r="BC39">
        <f t="shared" si="15"/>
        <v>949</v>
      </c>
      <c r="BD39">
        <f t="shared" si="15"/>
        <v>27</v>
      </c>
      <c r="BE39">
        <f t="shared" si="15"/>
        <v>551</v>
      </c>
      <c r="BF39">
        <f t="shared" si="15"/>
        <v>847</v>
      </c>
      <c r="BG39">
        <f t="shared" si="15"/>
        <v>902</v>
      </c>
      <c r="BH39" t="e">
        <f t="shared" si="14"/>
        <v>#VALUE!</v>
      </c>
      <c r="BI39">
        <f t="shared" si="14"/>
        <v>1258</v>
      </c>
      <c r="BJ39">
        <f t="shared" si="14"/>
        <v>867</v>
      </c>
      <c r="BK39">
        <f t="shared" si="14"/>
        <v>299</v>
      </c>
      <c r="BL39">
        <f t="shared" si="14"/>
        <v>486</v>
      </c>
      <c r="BM39">
        <f t="shared" si="14"/>
        <v>1018</v>
      </c>
      <c r="BN39" t="e">
        <f t="shared" si="14"/>
        <v>#VALUE!</v>
      </c>
      <c r="BO39">
        <f t="shared" si="14"/>
        <v>801</v>
      </c>
      <c r="BP39">
        <f t="shared" si="14"/>
        <v>935</v>
      </c>
      <c r="BQ39">
        <f t="shared" si="14"/>
        <v>220</v>
      </c>
      <c r="BR39">
        <f t="shared" si="14"/>
        <v>62</v>
      </c>
      <c r="BS39">
        <f t="shared" si="14"/>
        <v>72</v>
      </c>
      <c r="BT39">
        <f t="shared" si="14"/>
        <v>82</v>
      </c>
      <c r="BU39">
        <f t="shared" si="14"/>
        <v>1065</v>
      </c>
      <c r="BV39">
        <f t="shared" si="14"/>
        <v>558</v>
      </c>
      <c r="BW39">
        <f t="shared" si="16"/>
        <v>1095</v>
      </c>
      <c r="BX39">
        <f t="shared" si="16"/>
        <v>94</v>
      </c>
      <c r="BY39">
        <f t="shared" si="16"/>
        <v>388</v>
      </c>
      <c r="BZ39">
        <f t="shared" si="16"/>
        <v>768</v>
      </c>
      <c r="CA39">
        <f t="shared" si="16"/>
        <v>1083</v>
      </c>
      <c r="CB39">
        <f t="shared" si="16"/>
        <v>1223</v>
      </c>
      <c r="CC39">
        <f t="shared" si="16"/>
        <v>314</v>
      </c>
      <c r="CD39">
        <f t="shared" si="11"/>
        <v>528</v>
      </c>
      <c r="CE39" t="e">
        <f t="shared" si="11"/>
        <v>#VALUE!</v>
      </c>
      <c r="CF39">
        <f t="shared" si="11"/>
        <v>1268</v>
      </c>
    </row>
    <row r="40" spans="1:84" x14ac:dyDescent="0.3">
      <c r="A40" t="s">
        <v>591</v>
      </c>
      <c r="B40">
        <f t="shared" ref="B40:Q55" si="20">FIND(B$1,$A40)</f>
        <v>102</v>
      </c>
      <c r="C40" t="e">
        <f t="shared" si="20"/>
        <v>#VALUE!</v>
      </c>
      <c r="D40">
        <f t="shared" si="20"/>
        <v>659</v>
      </c>
      <c r="E40">
        <f t="shared" si="20"/>
        <v>188</v>
      </c>
      <c r="F40">
        <f t="shared" si="20"/>
        <v>976</v>
      </c>
      <c r="G40">
        <f t="shared" si="20"/>
        <v>721</v>
      </c>
      <c r="H40">
        <f t="shared" si="20"/>
        <v>1112</v>
      </c>
      <c r="I40">
        <f t="shared" si="20"/>
        <v>33</v>
      </c>
      <c r="J40">
        <f t="shared" si="20"/>
        <v>1039</v>
      </c>
      <c r="K40" t="e">
        <f t="shared" si="20"/>
        <v>#VALUE!</v>
      </c>
      <c r="L40" t="e">
        <f t="shared" si="20"/>
        <v>#VALUE!</v>
      </c>
      <c r="M40">
        <f t="shared" si="20"/>
        <v>423</v>
      </c>
      <c r="N40">
        <f t="shared" si="20"/>
        <v>502</v>
      </c>
      <c r="O40" t="e">
        <f t="shared" si="20"/>
        <v>#VALUE!</v>
      </c>
      <c r="P40">
        <f t="shared" si="20"/>
        <v>281</v>
      </c>
      <c r="Q40">
        <f t="shared" si="20"/>
        <v>364</v>
      </c>
      <c r="R40">
        <f t="shared" si="12"/>
        <v>417</v>
      </c>
      <c r="S40">
        <f t="shared" si="10"/>
        <v>495</v>
      </c>
      <c r="T40">
        <f t="shared" si="10"/>
        <v>648</v>
      </c>
      <c r="U40">
        <f t="shared" si="10"/>
        <v>815</v>
      </c>
      <c r="V40">
        <f t="shared" si="10"/>
        <v>895</v>
      </c>
      <c r="W40">
        <f t="shared" si="10"/>
        <v>1053</v>
      </c>
      <c r="X40">
        <f t="shared" si="10"/>
        <v>1149</v>
      </c>
      <c r="Y40">
        <f t="shared" si="10"/>
        <v>1237</v>
      </c>
      <c r="Z40">
        <f t="shared" si="10"/>
        <v>1250</v>
      </c>
      <c r="AA40" t="e">
        <f t="shared" si="10"/>
        <v>#VALUE!</v>
      </c>
      <c r="AB40">
        <f t="shared" si="10"/>
        <v>697</v>
      </c>
      <c r="AC40">
        <f t="shared" si="10"/>
        <v>1196</v>
      </c>
      <c r="AD40">
        <f t="shared" si="10"/>
        <v>204</v>
      </c>
      <c r="AE40" t="e">
        <f t="shared" si="10"/>
        <v>#VALUE!</v>
      </c>
      <c r="AF40" t="e">
        <f t="shared" si="10"/>
        <v>#VALUE!</v>
      </c>
      <c r="AG40" t="e">
        <f t="shared" si="10"/>
        <v>#VALUE!</v>
      </c>
      <c r="AH40">
        <f t="shared" si="18"/>
        <v>327</v>
      </c>
      <c r="AI40">
        <f t="shared" si="18"/>
        <v>349</v>
      </c>
      <c r="AJ40">
        <f t="shared" si="18"/>
        <v>398</v>
      </c>
      <c r="AK40">
        <f t="shared" si="18"/>
        <v>825</v>
      </c>
      <c r="AL40">
        <f t="shared" si="18"/>
        <v>832</v>
      </c>
      <c r="AM40" t="e">
        <f t="shared" si="18"/>
        <v>#VALUE!</v>
      </c>
      <c r="AN40">
        <f t="shared" si="18"/>
        <v>1032</v>
      </c>
      <c r="AO40">
        <f t="shared" si="18"/>
        <v>252</v>
      </c>
      <c r="AP40">
        <f t="shared" si="18"/>
        <v>632</v>
      </c>
      <c r="AQ40">
        <f t="shared" si="18"/>
        <v>373</v>
      </c>
      <c r="AR40">
        <f t="shared" si="18"/>
        <v>608</v>
      </c>
      <c r="AS40">
        <f t="shared" si="18"/>
        <v>687</v>
      </c>
      <c r="AT40">
        <f t="shared" si="18"/>
        <v>783</v>
      </c>
      <c r="AU40">
        <f t="shared" si="18"/>
        <v>272</v>
      </c>
      <c r="AV40">
        <f t="shared" si="18"/>
        <v>470</v>
      </c>
      <c r="AW40">
        <f t="shared" si="18"/>
        <v>241</v>
      </c>
      <c r="AX40">
        <f t="shared" si="15"/>
        <v>859</v>
      </c>
      <c r="AY40">
        <f t="shared" si="15"/>
        <v>579</v>
      </c>
      <c r="AZ40">
        <f t="shared" si="15"/>
        <v>441</v>
      </c>
      <c r="BA40" t="e">
        <f t="shared" si="15"/>
        <v>#VALUE!</v>
      </c>
      <c r="BB40">
        <f t="shared" si="15"/>
        <v>748</v>
      </c>
      <c r="BC40">
        <f t="shared" si="15"/>
        <v>949</v>
      </c>
      <c r="BD40">
        <f t="shared" si="15"/>
        <v>27</v>
      </c>
      <c r="BE40">
        <f t="shared" si="15"/>
        <v>551</v>
      </c>
      <c r="BF40">
        <f t="shared" si="15"/>
        <v>847</v>
      </c>
      <c r="BG40">
        <f t="shared" si="15"/>
        <v>902</v>
      </c>
      <c r="BH40">
        <f t="shared" si="14"/>
        <v>966</v>
      </c>
      <c r="BI40">
        <f t="shared" si="14"/>
        <v>1258</v>
      </c>
      <c r="BJ40">
        <f t="shared" si="14"/>
        <v>867</v>
      </c>
      <c r="BK40">
        <f t="shared" si="14"/>
        <v>299</v>
      </c>
      <c r="BL40">
        <f t="shared" si="14"/>
        <v>486</v>
      </c>
      <c r="BM40">
        <f t="shared" si="14"/>
        <v>1018</v>
      </c>
      <c r="BN40" t="e">
        <f t="shared" si="14"/>
        <v>#VALUE!</v>
      </c>
      <c r="BO40">
        <f t="shared" si="14"/>
        <v>801</v>
      </c>
      <c r="BP40">
        <f t="shared" si="14"/>
        <v>935</v>
      </c>
      <c r="BQ40">
        <f t="shared" si="14"/>
        <v>220</v>
      </c>
      <c r="BR40">
        <f t="shared" si="14"/>
        <v>62</v>
      </c>
      <c r="BS40">
        <f t="shared" si="14"/>
        <v>72</v>
      </c>
      <c r="BT40">
        <f t="shared" si="14"/>
        <v>82</v>
      </c>
      <c r="BU40">
        <f t="shared" si="14"/>
        <v>1065</v>
      </c>
      <c r="BV40">
        <f t="shared" si="14"/>
        <v>558</v>
      </c>
      <c r="BW40">
        <f t="shared" si="16"/>
        <v>1095</v>
      </c>
      <c r="BX40">
        <f t="shared" si="16"/>
        <v>94</v>
      </c>
      <c r="BY40">
        <f t="shared" si="16"/>
        <v>388</v>
      </c>
      <c r="BZ40">
        <f t="shared" si="16"/>
        <v>768</v>
      </c>
      <c r="CA40">
        <f t="shared" si="16"/>
        <v>1083</v>
      </c>
      <c r="CB40">
        <f t="shared" si="16"/>
        <v>1223</v>
      </c>
      <c r="CC40">
        <f t="shared" si="16"/>
        <v>314</v>
      </c>
      <c r="CD40">
        <f t="shared" si="11"/>
        <v>528</v>
      </c>
      <c r="CE40" t="e">
        <f t="shared" si="11"/>
        <v>#VALUE!</v>
      </c>
      <c r="CF40">
        <f t="shared" si="11"/>
        <v>1268</v>
      </c>
    </row>
    <row r="41" spans="1:84" x14ac:dyDescent="0.3">
      <c r="A41" t="s">
        <v>592</v>
      </c>
      <c r="B41">
        <f t="shared" si="20"/>
        <v>102</v>
      </c>
      <c r="C41" t="e">
        <f t="shared" si="20"/>
        <v>#VALUE!</v>
      </c>
      <c r="D41">
        <f t="shared" si="20"/>
        <v>659</v>
      </c>
      <c r="E41">
        <f t="shared" si="20"/>
        <v>188</v>
      </c>
      <c r="F41">
        <f t="shared" si="20"/>
        <v>976</v>
      </c>
      <c r="G41">
        <f t="shared" si="20"/>
        <v>721</v>
      </c>
      <c r="H41">
        <f t="shared" si="20"/>
        <v>1112</v>
      </c>
      <c r="I41">
        <f t="shared" si="20"/>
        <v>33</v>
      </c>
      <c r="J41" t="e">
        <f t="shared" si="20"/>
        <v>#VALUE!</v>
      </c>
      <c r="K41">
        <f t="shared" si="20"/>
        <v>886</v>
      </c>
      <c r="L41" t="e">
        <f t="shared" si="20"/>
        <v>#VALUE!</v>
      </c>
      <c r="M41">
        <f t="shared" si="20"/>
        <v>423</v>
      </c>
      <c r="N41">
        <f t="shared" si="20"/>
        <v>502</v>
      </c>
      <c r="O41" t="e">
        <f t="shared" si="20"/>
        <v>#VALUE!</v>
      </c>
      <c r="P41">
        <f t="shared" si="20"/>
        <v>281</v>
      </c>
      <c r="Q41">
        <f t="shared" si="20"/>
        <v>364</v>
      </c>
      <c r="R41">
        <f t="shared" si="12"/>
        <v>417</v>
      </c>
      <c r="S41">
        <f t="shared" si="10"/>
        <v>495</v>
      </c>
      <c r="T41">
        <f t="shared" si="10"/>
        <v>648</v>
      </c>
      <c r="U41">
        <f t="shared" si="10"/>
        <v>815</v>
      </c>
      <c r="V41" t="e">
        <f t="shared" si="10"/>
        <v>#VALUE!</v>
      </c>
      <c r="W41">
        <f t="shared" si="10"/>
        <v>1053</v>
      </c>
      <c r="X41">
        <f t="shared" si="10"/>
        <v>1149</v>
      </c>
      <c r="Y41">
        <f t="shared" si="10"/>
        <v>1237</v>
      </c>
      <c r="Z41">
        <f t="shared" si="10"/>
        <v>1250</v>
      </c>
      <c r="AA41">
        <f t="shared" si="10"/>
        <v>127</v>
      </c>
      <c r="AB41">
        <f t="shared" si="10"/>
        <v>697</v>
      </c>
      <c r="AC41">
        <f t="shared" si="10"/>
        <v>1196</v>
      </c>
      <c r="AD41">
        <f t="shared" si="10"/>
        <v>204</v>
      </c>
      <c r="AE41" t="e">
        <f t="shared" ref="AE41:AG41" si="21">FIND(AE$1,$A41)</f>
        <v>#VALUE!</v>
      </c>
      <c r="AF41" t="e">
        <f t="shared" si="21"/>
        <v>#VALUE!</v>
      </c>
      <c r="AG41" t="e">
        <f t="shared" si="21"/>
        <v>#VALUE!</v>
      </c>
      <c r="AH41">
        <f t="shared" si="18"/>
        <v>327</v>
      </c>
      <c r="AI41">
        <f t="shared" si="18"/>
        <v>349</v>
      </c>
      <c r="AJ41">
        <f t="shared" si="18"/>
        <v>398</v>
      </c>
      <c r="AK41">
        <f t="shared" si="18"/>
        <v>825</v>
      </c>
      <c r="AL41">
        <f t="shared" si="18"/>
        <v>832</v>
      </c>
      <c r="AM41" t="e">
        <f t="shared" si="18"/>
        <v>#VALUE!</v>
      </c>
      <c r="AN41" t="e">
        <f t="shared" si="18"/>
        <v>#VALUE!</v>
      </c>
      <c r="AO41">
        <f t="shared" si="18"/>
        <v>252</v>
      </c>
      <c r="AP41">
        <f t="shared" si="18"/>
        <v>632</v>
      </c>
      <c r="AQ41">
        <f t="shared" si="18"/>
        <v>373</v>
      </c>
      <c r="AR41">
        <f t="shared" si="18"/>
        <v>608</v>
      </c>
      <c r="AS41">
        <f t="shared" si="18"/>
        <v>687</v>
      </c>
      <c r="AT41">
        <f t="shared" si="18"/>
        <v>783</v>
      </c>
      <c r="AU41">
        <f t="shared" si="18"/>
        <v>272</v>
      </c>
      <c r="AV41">
        <f t="shared" si="18"/>
        <v>470</v>
      </c>
      <c r="AW41">
        <f t="shared" si="18"/>
        <v>241</v>
      </c>
      <c r="AX41">
        <f t="shared" si="15"/>
        <v>859</v>
      </c>
      <c r="AY41">
        <f t="shared" si="15"/>
        <v>579</v>
      </c>
      <c r="AZ41">
        <f t="shared" si="15"/>
        <v>441</v>
      </c>
      <c r="BA41" t="e">
        <f t="shared" si="15"/>
        <v>#VALUE!</v>
      </c>
      <c r="BB41">
        <f t="shared" si="15"/>
        <v>748</v>
      </c>
      <c r="BC41">
        <f t="shared" si="15"/>
        <v>949</v>
      </c>
      <c r="BD41">
        <f t="shared" si="15"/>
        <v>27</v>
      </c>
      <c r="BE41">
        <f t="shared" si="15"/>
        <v>551</v>
      </c>
      <c r="BF41">
        <f t="shared" si="15"/>
        <v>847</v>
      </c>
      <c r="BG41">
        <f t="shared" si="15"/>
        <v>902</v>
      </c>
      <c r="BH41">
        <f t="shared" si="14"/>
        <v>966</v>
      </c>
      <c r="BI41">
        <f t="shared" si="14"/>
        <v>1258</v>
      </c>
      <c r="BJ41">
        <f t="shared" si="14"/>
        <v>867</v>
      </c>
      <c r="BK41">
        <f t="shared" si="14"/>
        <v>299</v>
      </c>
      <c r="BL41">
        <f t="shared" si="14"/>
        <v>486</v>
      </c>
      <c r="BM41">
        <f t="shared" si="14"/>
        <v>1018</v>
      </c>
      <c r="BN41" t="e">
        <f t="shared" si="14"/>
        <v>#VALUE!</v>
      </c>
      <c r="BO41">
        <f t="shared" si="14"/>
        <v>801</v>
      </c>
      <c r="BP41">
        <f t="shared" si="14"/>
        <v>935</v>
      </c>
      <c r="BQ41">
        <f t="shared" si="14"/>
        <v>220</v>
      </c>
      <c r="BR41">
        <f t="shared" si="14"/>
        <v>62</v>
      </c>
      <c r="BS41">
        <f t="shared" si="14"/>
        <v>72</v>
      </c>
      <c r="BT41" t="e">
        <f t="shared" si="14"/>
        <v>#VALUE!</v>
      </c>
      <c r="BU41">
        <f t="shared" si="14"/>
        <v>1065</v>
      </c>
      <c r="BV41">
        <f t="shared" si="14"/>
        <v>558</v>
      </c>
      <c r="BW41">
        <f t="shared" si="16"/>
        <v>1095</v>
      </c>
      <c r="BX41">
        <f t="shared" si="16"/>
        <v>94</v>
      </c>
      <c r="BY41">
        <f t="shared" si="16"/>
        <v>388</v>
      </c>
      <c r="BZ41">
        <f t="shared" si="16"/>
        <v>768</v>
      </c>
      <c r="CA41">
        <f t="shared" si="16"/>
        <v>1083</v>
      </c>
      <c r="CB41">
        <f t="shared" si="16"/>
        <v>1223</v>
      </c>
      <c r="CC41">
        <f t="shared" si="16"/>
        <v>314</v>
      </c>
      <c r="CD41">
        <f t="shared" si="11"/>
        <v>528</v>
      </c>
      <c r="CE41" t="e">
        <f t="shared" si="11"/>
        <v>#VALUE!</v>
      </c>
      <c r="CF41">
        <f t="shared" si="11"/>
        <v>1268</v>
      </c>
    </row>
    <row r="42" spans="1:84" x14ac:dyDescent="0.3">
      <c r="A42" t="s">
        <v>593</v>
      </c>
      <c r="B42" t="e">
        <f t="shared" si="20"/>
        <v>#VALUE!</v>
      </c>
      <c r="C42" t="e">
        <f t="shared" si="20"/>
        <v>#VALUE!</v>
      </c>
      <c r="D42">
        <f t="shared" si="20"/>
        <v>659</v>
      </c>
      <c r="E42">
        <f t="shared" si="20"/>
        <v>188</v>
      </c>
      <c r="F42" t="e">
        <f t="shared" si="20"/>
        <v>#VALUE!</v>
      </c>
      <c r="G42">
        <f t="shared" si="20"/>
        <v>721</v>
      </c>
      <c r="H42">
        <f t="shared" si="20"/>
        <v>1112</v>
      </c>
      <c r="I42">
        <f t="shared" si="20"/>
        <v>33</v>
      </c>
      <c r="J42">
        <f t="shared" si="20"/>
        <v>1039</v>
      </c>
      <c r="K42">
        <f t="shared" si="20"/>
        <v>886</v>
      </c>
      <c r="L42" t="e">
        <f t="shared" si="20"/>
        <v>#VALUE!</v>
      </c>
      <c r="M42">
        <f t="shared" si="20"/>
        <v>423</v>
      </c>
      <c r="N42" t="e">
        <f t="shared" si="20"/>
        <v>#VALUE!</v>
      </c>
      <c r="O42">
        <f t="shared" si="20"/>
        <v>1163</v>
      </c>
      <c r="P42" t="e">
        <f t="shared" si="20"/>
        <v>#VALUE!</v>
      </c>
      <c r="Q42" t="e">
        <f t="shared" si="20"/>
        <v>#VALUE!</v>
      </c>
      <c r="R42">
        <f t="shared" si="12"/>
        <v>417</v>
      </c>
      <c r="S42">
        <f t="shared" si="12"/>
        <v>495</v>
      </c>
      <c r="T42">
        <f t="shared" si="12"/>
        <v>648</v>
      </c>
      <c r="U42">
        <f t="shared" si="12"/>
        <v>815</v>
      </c>
      <c r="V42">
        <f t="shared" si="12"/>
        <v>895</v>
      </c>
      <c r="W42" t="e">
        <f t="shared" si="12"/>
        <v>#VALUE!</v>
      </c>
      <c r="X42">
        <f t="shared" si="12"/>
        <v>1149</v>
      </c>
      <c r="Y42">
        <f t="shared" si="12"/>
        <v>1237</v>
      </c>
      <c r="Z42">
        <f t="shared" si="12"/>
        <v>1250</v>
      </c>
      <c r="AA42">
        <f t="shared" si="12"/>
        <v>127</v>
      </c>
      <c r="AB42">
        <f t="shared" si="12"/>
        <v>697</v>
      </c>
      <c r="AC42">
        <f t="shared" si="12"/>
        <v>1196</v>
      </c>
      <c r="AD42">
        <f t="shared" ref="AD42:AG44" si="22">FIND(AD$1,$A42)</f>
        <v>204</v>
      </c>
      <c r="AE42" t="e">
        <f t="shared" si="22"/>
        <v>#VALUE!</v>
      </c>
      <c r="AF42" t="e">
        <f t="shared" si="22"/>
        <v>#VALUE!</v>
      </c>
      <c r="AG42" t="e">
        <f t="shared" si="22"/>
        <v>#VALUE!</v>
      </c>
      <c r="AH42">
        <f t="shared" si="18"/>
        <v>327</v>
      </c>
      <c r="AI42">
        <f t="shared" si="18"/>
        <v>349</v>
      </c>
      <c r="AJ42" t="e">
        <f t="shared" si="18"/>
        <v>#VALUE!</v>
      </c>
      <c r="AK42">
        <f t="shared" si="18"/>
        <v>825</v>
      </c>
      <c r="AL42">
        <f t="shared" si="18"/>
        <v>832</v>
      </c>
      <c r="AM42" t="e">
        <f t="shared" si="18"/>
        <v>#VALUE!</v>
      </c>
      <c r="AN42">
        <f t="shared" si="18"/>
        <v>1032</v>
      </c>
      <c r="AO42">
        <f t="shared" si="18"/>
        <v>252</v>
      </c>
      <c r="AP42">
        <f t="shared" si="18"/>
        <v>632</v>
      </c>
      <c r="AQ42">
        <f t="shared" si="18"/>
        <v>373</v>
      </c>
      <c r="AR42">
        <f t="shared" si="18"/>
        <v>608</v>
      </c>
      <c r="AS42">
        <f t="shared" si="18"/>
        <v>687</v>
      </c>
      <c r="AT42" t="e">
        <f t="shared" si="18"/>
        <v>#VALUE!</v>
      </c>
      <c r="AU42">
        <f t="shared" si="18"/>
        <v>272</v>
      </c>
      <c r="AV42">
        <f t="shared" si="18"/>
        <v>470</v>
      </c>
      <c r="AW42">
        <f t="shared" si="18"/>
        <v>241</v>
      </c>
      <c r="AX42">
        <f t="shared" si="15"/>
        <v>859</v>
      </c>
      <c r="AY42">
        <f t="shared" si="15"/>
        <v>579</v>
      </c>
      <c r="AZ42" t="e">
        <f t="shared" si="15"/>
        <v>#VALUE!</v>
      </c>
      <c r="BA42" t="e">
        <f t="shared" si="15"/>
        <v>#VALUE!</v>
      </c>
      <c r="BB42">
        <f t="shared" si="15"/>
        <v>748</v>
      </c>
      <c r="BC42">
        <f t="shared" si="15"/>
        <v>949</v>
      </c>
      <c r="BD42">
        <f t="shared" si="15"/>
        <v>27</v>
      </c>
      <c r="BE42">
        <f t="shared" si="15"/>
        <v>551</v>
      </c>
      <c r="BF42">
        <f t="shared" si="15"/>
        <v>847</v>
      </c>
      <c r="BG42">
        <f t="shared" si="15"/>
        <v>902</v>
      </c>
      <c r="BH42" t="e">
        <f t="shared" si="14"/>
        <v>#VALUE!</v>
      </c>
      <c r="BI42">
        <f t="shared" si="14"/>
        <v>1258</v>
      </c>
      <c r="BJ42">
        <f t="shared" si="14"/>
        <v>867</v>
      </c>
      <c r="BK42">
        <f t="shared" si="14"/>
        <v>299</v>
      </c>
      <c r="BL42">
        <f t="shared" si="14"/>
        <v>486</v>
      </c>
      <c r="BM42">
        <f t="shared" si="14"/>
        <v>1018</v>
      </c>
      <c r="BN42" t="e">
        <f t="shared" si="14"/>
        <v>#VALUE!</v>
      </c>
      <c r="BO42">
        <f t="shared" si="14"/>
        <v>801</v>
      </c>
      <c r="BP42">
        <f t="shared" si="14"/>
        <v>935</v>
      </c>
      <c r="BQ42">
        <f t="shared" si="14"/>
        <v>220</v>
      </c>
      <c r="BR42">
        <f t="shared" si="14"/>
        <v>62</v>
      </c>
      <c r="BS42">
        <f t="shared" si="14"/>
        <v>72</v>
      </c>
      <c r="BT42">
        <f t="shared" si="14"/>
        <v>82</v>
      </c>
      <c r="BU42">
        <f t="shared" si="14"/>
        <v>1065</v>
      </c>
      <c r="BV42" t="e">
        <f t="shared" si="14"/>
        <v>#VALUE!</v>
      </c>
      <c r="BW42">
        <f t="shared" si="16"/>
        <v>1095</v>
      </c>
      <c r="BX42">
        <f t="shared" si="16"/>
        <v>94</v>
      </c>
      <c r="BY42">
        <f t="shared" si="16"/>
        <v>388</v>
      </c>
      <c r="BZ42">
        <f t="shared" si="16"/>
        <v>768</v>
      </c>
      <c r="CA42">
        <f t="shared" si="16"/>
        <v>1083</v>
      </c>
      <c r="CB42">
        <f t="shared" si="16"/>
        <v>1223</v>
      </c>
      <c r="CC42">
        <f t="shared" si="16"/>
        <v>314</v>
      </c>
      <c r="CD42">
        <f t="shared" si="11"/>
        <v>528</v>
      </c>
      <c r="CE42" t="e">
        <f t="shared" si="11"/>
        <v>#VALUE!</v>
      </c>
      <c r="CF42">
        <f t="shared" si="11"/>
        <v>1268</v>
      </c>
    </row>
    <row r="43" spans="1:84" x14ac:dyDescent="0.3">
      <c r="A43" t="s">
        <v>594</v>
      </c>
      <c r="B43">
        <f t="shared" si="20"/>
        <v>102</v>
      </c>
      <c r="C43" t="e">
        <f t="shared" si="20"/>
        <v>#VALUE!</v>
      </c>
      <c r="D43">
        <f t="shared" si="20"/>
        <v>659</v>
      </c>
      <c r="E43" t="e">
        <f t="shared" si="20"/>
        <v>#VALUE!</v>
      </c>
      <c r="F43">
        <f t="shared" si="20"/>
        <v>976</v>
      </c>
      <c r="G43">
        <f t="shared" si="20"/>
        <v>721</v>
      </c>
      <c r="H43">
        <f t="shared" si="20"/>
        <v>1112</v>
      </c>
      <c r="I43">
        <f t="shared" si="20"/>
        <v>33</v>
      </c>
      <c r="J43">
        <f t="shared" si="20"/>
        <v>1039</v>
      </c>
      <c r="K43">
        <f t="shared" si="20"/>
        <v>886</v>
      </c>
      <c r="L43" t="e">
        <f t="shared" si="20"/>
        <v>#VALUE!</v>
      </c>
      <c r="M43">
        <f t="shared" si="20"/>
        <v>423</v>
      </c>
      <c r="N43">
        <f t="shared" si="20"/>
        <v>502</v>
      </c>
      <c r="O43" t="e">
        <f t="shared" si="20"/>
        <v>#VALUE!</v>
      </c>
      <c r="P43">
        <f t="shared" si="20"/>
        <v>281</v>
      </c>
      <c r="Q43">
        <f t="shared" si="20"/>
        <v>364</v>
      </c>
      <c r="R43">
        <f t="shared" si="12"/>
        <v>417</v>
      </c>
      <c r="S43">
        <f t="shared" si="12"/>
        <v>495</v>
      </c>
      <c r="T43">
        <f t="shared" si="12"/>
        <v>648</v>
      </c>
      <c r="U43">
        <f t="shared" si="12"/>
        <v>815</v>
      </c>
      <c r="V43">
        <f t="shared" si="12"/>
        <v>895</v>
      </c>
      <c r="W43">
        <f t="shared" si="12"/>
        <v>1053</v>
      </c>
      <c r="X43">
        <f t="shared" si="12"/>
        <v>1149</v>
      </c>
      <c r="Y43">
        <f t="shared" si="12"/>
        <v>1237</v>
      </c>
      <c r="Z43">
        <f t="shared" si="12"/>
        <v>1250</v>
      </c>
      <c r="AA43">
        <f t="shared" si="12"/>
        <v>127</v>
      </c>
      <c r="AB43">
        <f t="shared" si="12"/>
        <v>697</v>
      </c>
      <c r="AC43">
        <f t="shared" si="12"/>
        <v>1196</v>
      </c>
      <c r="AD43">
        <f t="shared" si="22"/>
        <v>204</v>
      </c>
      <c r="AE43" t="e">
        <f t="shared" si="22"/>
        <v>#VALUE!</v>
      </c>
      <c r="AF43" t="e">
        <f t="shared" si="22"/>
        <v>#VALUE!</v>
      </c>
      <c r="AG43" t="e">
        <f t="shared" si="22"/>
        <v>#VALUE!</v>
      </c>
      <c r="AH43">
        <f t="shared" si="18"/>
        <v>327</v>
      </c>
      <c r="AI43">
        <f t="shared" si="18"/>
        <v>349</v>
      </c>
      <c r="AJ43">
        <f t="shared" si="18"/>
        <v>398</v>
      </c>
      <c r="AK43">
        <f t="shared" si="18"/>
        <v>825</v>
      </c>
      <c r="AL43">
        <f t="shared" si="18"/>
        <v>832</v>
      </c>
      <c r="AM43" t="e">
        <f t="shared" si="18"/>
        <v>#VALUE!</v>
      </c>
      <c r="AN43" t="e">
        <f t="shared" si="18"/>
        <v>#VALUE!</v>
      </c>
      <c r="AO43">
        <f t="shared" si="18"/>
        <v>252</v>
      </c>
      <c r="AP43">
        <f t="shared" si="18"/>
        <v>632</v>
      </c>
      <c r="AQ43">
        <f t="shared" si="18"/>
        <v>373</v>
      </c>
      <c r="AR43">
        <f t="shared" si="18"/>
        <v>608</v>
      </c>
      <c r="AS43">
        <f t="shared" si="18"/>
        <v>687</v>
      </c>
      <c r="AT43">
        <f t="shared" si="18"/>
        <v>783</v>
      </c>
      <c r="AU43">
        <f t="shared" si="18"/>
        <v>272</v>
      </c>
      <c r="AV43">
        <f t="shared" si="18"/>
        <v>470</v>
      </c>
      <c r="AW43">
        <f t="shared" si="18"/>
        <v>241</v>
      </c>
      <c r="AX43">
        <f t="shared" si="15"/>
        <v>859</v>
      </c>
      <c r="AY43">
        <f t="shared" si="15"/>
        <v>579</v>
      </c>
      <c r="AZ43">
        <f t="shared" si="15"/>
        <v>441</v>
      </c>
      <c r="BA43" t="e">
        <f t="shared" si="15"/>
        <v>#VALUE!</v>
      </c>
      <c r="BB43">
        <f t="shared" si="15"/>
        <v>748</v>
      </c>
      <c r="BC43">
        <f t="shared" si="15"/>
        <v>949</v>
      </c>
      <c r="BD43">
        <f t="shared" si="15"/>
        <v>27</v>
      </c>
      <c r="BE43">
        <f t="shared" si="15"/>
        <v>551</v>
      </c>
      <c r="BF43">
        <f t="shared" si="15"/>
        <v>847</v>
      </c>
      <c r="BG43" t="e">
        <f t="shared" si="15"/>
        <v>#VALUE!</v>
      </c>
      <c r="BH43">
        <f t="shared" si="14"/>
        <v>966</v>
      </c>
      <c r="BI43">
        <f t="shared" si="14"/>
        <v>1258</v>
      </c>
      <c r="BJ43">
        <f t="shared" si="14"/>
        <v>867</v>
      </c>
      <c r="BK43">
        <f t="shared" si="14"/>
        <v>299</v>
      </c>
      <c r="BL43">
        <f t="shared" si="14"/>
        <v>486</v>
      </c>
      <c r="BM43">
        <f t="shared" si="14"/>
        <v>1018</v>
      </c>
      <c r="BN43" t="e">
        <f t="shared" si="14"/>
        <v>#VALUE!</v>
      </c>
      <c r="BO43">
        <f t="shared" si="14"/>
        <v>801</v>
      </c>
      <c r="BP43">
        <f t="shared" si="14"/>
        <v>935</v>
      </c>
      <c r="BQ43">
        <f t="shared" si="14"/>
        <v>220</v>
      </c>
      <c r="BR43">
        <f t="shared" si="14"/>
        <v>62</v>
      </c>
      <c r="BS43">
        <f t="shared" si="14"/>
        <v>72</v>
      </c>
      <c r="BT43">
        <f t="shared" si="14"/>
        <v>82</v>
      </c>
      <c r="BU43">
        <f t="shared" si="14"/>
        <v>1065</v>
      </c>
      <c r="BV43">
        <f t="shared" si="14"/>
        <v>558</v>
      </c>
      <c r="BW43">
        <f t="shared" si="16"/>
        <v>1095</v>
      </c>
      <c r="BX43">
        <f t="shared" si="16"/>
        <v>94</v>
      </c>
      <c r="BY43">
        <f t="shared" si="16"/>
        <v>388</v>
      </c>
      <c r="BZ43">
        <f t="shared" si="16"/>
        <v>768</v>
      </c>
      <c r="CA43">
        <f t="shared" si="16"/>
        <v>1083</v>
      </c>
      <c r="CB43">
        <f t="shared" si="16"/>
        <v>1223</v>
      </c>
      <c r="CC43">
        <f t="shared" si="16"/>
        <v>314</v>
      </c>
      <c r="CD43">
        <f t="shared" si="11"/>
        <v>528</v>
      </c>
      <c r="CE43" t="e">
        <f t="shared" si="11"/>
        <v>#VALUE!</v>
      </c>
      <c r="CF43">
        <f t="shared" si="11"/>
        <v>1268</v>
      </c>
    </row>
    <row r="44" spans="1:84" x14ac:dyDescent="0.3">
      <c r="A44" t="s">
        <v>595</v>
      </c>
      <c r="B44">
        <f t="shared" si="20"/>
        <v>102</v>
      </c>
      <c r="C44" t="e">
        <f t="shared" si="20"/>
        <v>#VALUE!</v>
      </c>
      <c r="D44">
        <f t="shared" si="20"/>
        <v>659</v>
      </c>
      <c r="E44">
        <f t="shared" si="20"/>
        <v>188</v>
      </c>
      <c r="F44">
        <f t="shared" si="20"/>
        <v>976</v>
      </c>
      <c r="G44">
        <f t="shared" si="20"/>
        <v>721</v>
      </c>
      <c r="H44">
        <f t="shared" si="20"/>
        <v>1112</v>
      </c>
      <c r="I44">
        <f t="shared" si="20"/>
        <v>33</v>
      </c>
      <c r="J44">
        <f t="shared" si="20"/>
        <v>1039</v>
      </c>
      <c r="K44">
        <f t="shared" si="20"/>
        <v>886</v>
      </c>
      <c r="L44" t="e">
        <f t="shared" si="20"/>
        <v>#VALUE!</v>
      </c>
      <c r="M44">
        <f t="shared" si="20"/>
        <v>423</v>
      </c>
      <c r="N44">
        <f t="shared" si="20"/>
        <v>502</v>
      </c>
      <c r="O44" t="e">
        <f t="shared" si="20"/>
        <v>#VALUE!</v>
      </c>
      <c r="P44">
        <f t="shared" si="20"/>
        <v>281</v>
      </c>
      <c r="Q44">
        <f t="shared" si="20"/>
        <v>364</v>
      </c>
      <c r="R44">
        <f t="shared" si="12"/>
        <v>417</v>
      </c>
      <c r="S44">
        <f t="shared" si="12"/>
        <v>495</v>
      </c>
      <c r="T44">
        <f t="shared" si="12"/>
        <v>648</v>
      </c>
      <c r="U44">
        <f t="shared" si="12"/>
        <v>815</v>
      </c>
      <c r="V44">
        <f t="shared" si="12"/>
        <v>895</v>
      </c>
      <c r="W44">
        <f t="shared" si="12"/>
        <v>1053</v>
      </c>
      <c r="X44">
        <f t="shared" si="12"/>
        <v>1149</v>
      </c>
      <c r="Y44">
        <f t="shared" si="12"/>
        <v>1237</v>
      </c>
      <c r="Z44">
        <f t="shared" si="12"/>
        <v>1250</v>
      </c>
      <c r="AA44">
        <f t="shared" si="12"/>
        <v>127</v>
      </c>
      <c r="AB44">
        <f t="shared" si="12"/>
        <v>697</v>
      </c>
      <c r="AC44">
        <f t="shared" si="12"/>
        <v>1196</v>
      </c>
      <c r="AD44">
        <f t="shared" si="22"/>
        <v>204</v>
      </c>
      <c r="AE44" t="e">
        <f t="shared" si="22"/>
        <v>#VALUE!</v>
      </c>
      <c r="AF44" t="e">
        <f t="shared" si="22"/>
        <v>#VALUE!</v>
      </c>
      <c r="AG44" t="e">
        <f t="shared" si="22"/>
        <v>#VALUE!</v>
      </c>
      <c r="AH44">
        <f t="shared" si="18"/>
        <v>327</v>
      </c>
      <c r="AI44">
        <f t="shared" si="18"/>
        <v>349</v>
      </c>
      <c r="AJ44">
        <f t="shared" si="18"/>
        <v>398</v>
      </c>
      <c r="AK44">
        <f t="shared" si="18"/>
        <v>825</v>
      </c>
      <c r="AL44" t="e">
        <f t="shared" si="18"/>
        <v>#VALUE!</v>
      </c>
      <c r="AM44" t="e">
        <f t="shared" si="18"/>
        <v>#VALUE!</v>
      </c>
      <c r="AN44">
        <f t="shared" si="18"/>
        <v>1032</v>
      </c>
      <c r="AO44">
        <f t="shared" si="18"/>
        <v>252</v>
      </c>
      <c r="AP44" t="e">
        <f t="shared" si="18"/>
        <v>#VALUE!</v>
      </c>
      <c r="AQ44">
        <f t="shared" si="18"/>
        <v>373</v>
      </c>
      <c r="AR44">
        <f t="shared" si="18"/>
        <v>608</v>
      </c>
      <c r="AS44">
        <f t="shared" si="18"/>
        <v>687</v>
      </c>
      <c r="AT44">
        <f t="shared" si="18"/>
        <v>783</v>
      </c>
      <c r="AU44">
        <f t="shared" si="18"/>
        <v>272</v>
      </c>
      <c r="AV44" t="e">
        <f t="shared" si="18"/>
        <v>#VALUE!</v>
      </c>
      <c r="AW44">
        <f t="shared" si="18"/>
        <v>241</v>
      </c>
      <c r="AX44">
        <f t="shared" si="15"/>
        <v>859</v>
      </c>
      <c r="AY44">
        <f t="shared" si="15"/>
        <v>579</v>
      </c>
      <c r="AZ44">
        <f t="shared" si="15"/>
        <v>441</v>
      </c>
      <c r="BA44" t="e">
        <f t="shared" si="15"/>
        <v>#VALUE!</v>
      </c>
      <c r="BB44">
        <f t="shared" si="15"/>
        <v>748</v>
      </c>
      <c r="BC44">
        <f t="shared" si="15"/>
        <v>949</v>
      </c>
      <c r="BD44">
        <f t="shared" si="15"/>
        <v>27</v>
      </c>
      <c r="BE44">
        <f t="shared" si="15"/>
        <v>551</v>
      </c>
      <c r="BF44">
        <f t="shared" si="15"/>
        <v>847</v>
      </c>
      <c r="BG44">
        <f t="shared" si="15"/>
        <v>902</v>
      </c>
      <c r="BH44">
        <f t="shared" si="14"/>
        <v>966</v>
      </c>
      <c r="BI44">
        <f t="shared" si="14"/>
        <v>1258</v>
      </c>
      <c r="BJ44">
        <f t="shared" si="14"/>
        <v>867</v>
      </c>
      <c r="BK44">
        <f t="shared" si="14"/>
        <v>299</v>
      </c>
      <c r="BL44">
        <f t="shared" si="14"/>
        <v>486</v>
      </c>
      <c r="BM44">
        <f t="shared" si="14"/>
        <v>1018</v>
      </c>
      <c r="BN44" t="e">
        <f t="shared" si="14"/>
        <v>#VALUE!</v>
      </c>
      <c r="BO44">
        <f t="shared" si="14"/>
        <v>801</v>
      </c>
      <c r="BP44">
        <f t="shared" si="14"/>
        <v>935</v>
      </c>
      <c r="BQ44">
        <f t="shared" si="14"/>
        <v>220</v>
      </c>
      <c r="BR44">
        <f t="shared" si="14"/>
        <v>62</v>
      </c>
      <c r="BS44">
        <f t="shared" si="14"/>
        <v>72</v>
      </c>
      <c r="BT44">
        <f t="shared" si="14"/>
        <v>82</v>
      </c>
      <c r="BU44">
        <f t="shared" si="14"/>
        <v>1065</v>
      </c>
      <c r="BV44" t="e">
        <f t="shared" si="14"/>
        <v>#VALUE!</v>
      </c>
      <c r="BW44">
        <f t="shared" si="16"/>
        <v>1095</v>
      </c>
      <c r="BX44">
        <f t="shared" si="16"/>
        <v>94</v>
      </c>
      <c r="BY44">
        <f t="shared" si="16"/>
        <v>388</v>
      </c>
      <c r="BZ44">
        <f t="shared" si="16"/>
        <v>768</v>
      </c>
      <c r="CA44">
        <f t="shared" si="16"/>
        <v>1083</v>
      </c>
      <c r="CB44">
        <f t="shared" si="16"/>
        <v>1223</v>
      </c>
      <c r="CC44">
        <f t="shared" si="16"/>
        <v>314</v>
      </c>
      <c r="CD44">
        <f t="shared" si="11"/>
        <v>528</v>
      </c>
      <c r="CE44" t="e">
        <f t="shared" si="11"/>
        <v>#VALUE!</v>
      </c>
      <c r="CF44">
        <f t="shared" si="11"/>
        <v>1268</v>
      </c>
    </row>
    <row r="45" spans="1:84" x14ac:dyDescent="0.3">
      <c r="A45" t="s">
        <v>596</v>
      </c>
      <c r="B45">
        <f t="shared" si="20"/>
        <v>102</v>
      </c>
      <c r="C45" t="e">
        <f t="shared" si="20"/>
        <v>#VALUE!</v>
      </c>
      <c r="D45" t="e">
        <f t="shared" si="20"/>
        <v>#VALUE!</v>
      </c>
      <c r="E45">
        <f t="shared" si="20"/>
        <v>188</v>
      </c>
      <c r="F45" t="e">
        <f t="shared" si="20"/>
        <v>#VALUE!</v>
      </c>
      <c r="G45">
        <f t="shared" si="20"/>
        <v>721</v>
      </c>
      <c r="H45">
        <f t="shared" si="20"/>
        <v>1112</v>
      </c>
      <c r="I45">
        <f t="shared" si="20"/>
        <v>33</v>
      </c>
      <c r="J45">
        <f t="shared" si="20"/>
        <v>1039</v>
      </c>
      <c r="K45">
        <f t="shared" si="20"/>
        <v>886</v>
      </c>
      <c r="L45" t="e">
        <f t="shared" si="20"/>
        <v>#VALUE!</v>
      </c>
      <c r="M45">
        <f t="shared" si="20"/>
        <v>423</v>
      </c>
      <c r="N45" t="e">
        <f t="shared" si="20"/>
        <v>#VALUE!</v>
      </c>
      <c r="O45" t="e">
        <f t="shared" si="20"/>
        <v>#VALUE!</v>
      </c>
      <c r="P45">
        <f t="shared" si="20"/>
        <v>281</v>
      </c>
      <c r="Q45">
        <f t="shared" si="20"/>
        <v>364</v>
      </c>
      <c r="R45">
        <f t="shared" si="12"/>
        <v>417</v>
      </c>
      <c r="S45">
        <f t="shared" si="12"/>
        <v>495</v>
      </c>
      <c r="T45">
        <f t="shared" si="12"/>
        <v>648</v>
      </c>
      <c r="U45">
        <f t="shared" si="12"/>
        <v>815</v>
      </c>
      <c r="V45">
        <f t="shared" si="12"/>
        <v>895</v>
      </c>
      <c r="W45">
        <f t="shared" ref="W45:AG45" si="23">FIND(W$1,$A45)</f>
        <v>1053</v>
      </c>
      <c r="X45">
        <f t="shared" si="23"/>
        <v>1149</v>
      </c>
      <c r="Y45">
        <f t="shared" si="23"/>
        <v>1237</v>
      </c>
      <c r="Z45">
        <f t="shared" si="23"/>
        <v>1250</v>
      </c>
      <c r="AA45">
        <f t="shared" si="23"/>
        <v>127</v>
      </c>
      <c r="AB45">
        <f t="shared" si="23"/>
        <v>697</v>
      </c>
      <c r="AC45">
        <f t="shared" si="23"/>
        <v>1196</v>
      </c>
      <c r="AD45" t="e">
        <f t="shared" si="23"/>
        <v>#VALUE!</v>
      </c>
      <c r="AE45" t="e">
        <f t="shared" si="23"/>
        <v>#VALUE!</v>
      </c>
      <c r="AF45" t="e">
        <f t="shared" si="23"/>
        <v>#VALUE!</v>
      </c>
      <c r="AG45" t="e">
        <f t="shared" si="23"/>
        <v>#VALUE!</v>
      </c>
      <c r="AH45">
        <f t="shared" si="18"/>
        <v>327</v>
      </c>
      <c r="AI45">
        <f t="shared" si="18"/>
        <v>349</v>
      </c>
      <c r="AJ45">
        <f t="shared" si="18"/>
        <v>398</v>
      </c>
      <c r="AK45">
        <f t="shared" si="18"/>
        <v>825</v>
      </c>
      <c r="AL45">
        <f t="shared" si="18"/>
        <v>832</v>
      </c>
      <c r="AM45" t="e">
        <f t="shared" si="18"/>
        <v>#VALUE!</v>
      </c>
      <c r="AN45">
        <f t="shared" si="18"/>
        <v>1032</v>
      </c>
      <c r="AO45">
        <f t="shared" si="18"/>
        <v>252</v>
      </c>
      <c r="AP45">
        <f t="shared" si="18"/>
        <v>632</v>
      </c>
      <c r="AQ45">
        <f t="shared" si="18"/>
        <v>373</v>
      </c>
      <c r="AR45">
        <f t="shared" si="18"/>
        <v>608</v>
      </c>
      <c r="AS45">
        <f t="shared" si="18"/>
        <v>687</v>
      </c>
      <c r="AT45">
        <f t="shared" si="18"/>
        <v>783</v>
      </c>
      <c r="AU45">
        <f t="shared" si="18"/>
        <v>272</v>
      </c>
      <c r="AV45">
        <f t="shared" si="18"/>
        <v>470</v>
      </c>
      <c r="AW45">
        <f t="shared" si="18"/>
        <v>241</v>
      </c>
      <c r="AX45">
        <f t="shared" si="15"/>
        <v>859</v>
      </c>
      <c r="AY45">
        <f t="shared" si="15"/>
        <v>579</v>
      </c>
      <c r="AZ45">
        <f t="shared" si="15"/>
        <v>441</v>
      </c>
      <c r="BA45" t="e">
        <f t="shared" si="15"/>
        <v>#VALUE!</v>
      </c>
      <c r="BB45">
        <f t="shared" si="15"/>
        <v>748</v>
      </c>
      <c r="BC45">
        <f t="shared" si="15"/>
        <v>949</v>
      </c>
      <c r="BD45">
        <f t="shared" si="15"/>
        <v>27</v>
      </c>
      <c r="BE45">
        <f t="shared" si="15"/>
        <v>551</v>
      </c>
      <c r="BF45">
        <f t="shared" si="15"/>
        <v>847</v>
      </c>
      <c r="BG45">
        <f t="shared" si="15"/>
        <v>902</v>
      </c>
      <c r="BH45">
        <f t="shared" si="14"/>
        <v>966</v>
      </c>
      <c r="BI45">
        <f t="shared" si="14"/>
        <v>1258</v>
      </c>
      <c r="BJ45">
        <f t="shared" si="14"/>
        <v>867</v>
      </c>
      <c r="BK45">
        <f t="shared" si="14"/>
        <v>299</v>
      </c>
      <c r="BL45">
        <f t="shared" si="14"/>
        <v>486</v>
      </c>
      <c r="BM45">
        <f t="shared" si="14"/>
        <v>1018</v>
      </c>
      <c r="BN45" t="e">
        <f t="shared" si="14"/>
        <v>#VALUE!</v>
      </c>
      <c r="BO45">
        <f t="shared" si="14"/>
        <v>801</v>
      </c>
      <c r="BP45">
        <f t="shared" si="14"/>
        <v>935</v>
      </c>
      <c r="BQ45">
        <f t="shared" si="14"/>
        <v>220</v>
      </c>
      <c r="BR45">
        <f t="shared" si="14"/>
        <v>62</v>
      </c>
      <c r="BS45">
        <f t="shared" si="14"/>
        <v>72</v>
      </c>
      <c r="BT45">
        <f t="shared" si="14"/>
        <v>82</v>
      </c>
      <c r="BU45">
        <f t="shared" si="14"/>
        <v>1065</v>
      </c>
      <c r="BV45">
        <f t="shared" si="14"/>
        <v>558</v>
      </c>
      <c r="BW45">
        <f t="shared" si="16"/>
        <v>1095</v>
      </c>
      <c r="BX45">
        <f t="shared" si="16"/>
        <v>94</v>
      </c>
      <c r="BY45">
        <f t="shared" si="16"/>
        <v>388</v>
      </c>
      <c r="BZ45">
        <f t="shared" si="16"/>
        <v>768</v>
      </c>
      <c r="CA45">
        <f t="shared" si="16"/>
        <v>1083</v>
      </c>
      <c r="CB45">
        <f t="shared" si="16"/>
        <v>1223</v>
      </c>
      <c r="CC45">
        <f t="shared" si="16"/>
        <v>314</v>
      </c>
      <c r="CD45">
        <f t="shared" si="11"/>
        <v>528</v>
      </c>
      <c r="CE45" t="e">
        <f t="shared" si="11"/>
        <v>#VALUE!</v>
      </c>
      <c r="CF45">
        <f t="shared" si="11"/>
        <v>1268</v>
      </c>
    </row>
    <row r="46" spans="1:84" x14ac:dyDescent="0.3">
      <c r="A46" t="s">
        <v>597</v>
      </c>
      <c r="B46">
        <f t="shared" si="20"/>
        <v>102</v>
      </c>
      <c r="C46" t="e">
        <f t="shared" si="20"/>
        <v>#VALUE!</v>
      </c>
      <c r="D46">
        <f t="shared" si="20"/>
        <v>659</v>
      </c>
      <c r="E46">
        <f t="shared" si="20"/>
        <v>188</v>
      </c>
      <c r="F46">
        <f t="shared" si="20"/>
        <v>976</v>
      </c>
      <c r="G46">
        <f t="shared" si="20"/>
        <v>721</v>
      </c>
      <c r="H46">
        <f t="shared" si="20"/>
        <v>1112</v>
      </c>
      <c r="I46" t="e">
        <f t="shared" si="20"/>
        <v>#VALUE!</v>
      </c>
      <c r="J46">
        <f t="shared" si="20"/>
        <v>1039</v>
      </c>
      <c r="K46">
        <f t="shared" si="20"/>
        <v>886</v>
      </c>
      <c r="L46" t="e">
        <f t="shared" si="20"/>
        <v>#VALUE!</v>
      </c>
      <c r="M46">
        <f t="shared" si="20"/>
        <v>423</v>
      </c>
      <c r="N46" t="e">
        <f t="shared" si="20"/>
        <v>#VALUE!</v>
      </c>
      <c r="O46" t="e">
        <f t="shared" si="20"/>
        <v>#VALUE!</v>
      </c>
      <c r="P46">
        <f t="shared" si="20"/>
        <v>281</v>
      </c>
      <c r="Q46">
        <f t="shared" si="20"/>
        <v>364</v>
      </c>
      <c r="R46">
        <f t="shared" ref="R46:AG61" si="24">FIND(R$1,$A46)</f>
        <v>417</v>
      </c>
      <c r="S46">
        <f t="shared" si="24"/>
        <v>495</v>
      </c>
      <c r="T46">
        <f t="shared" si="24"/>
        <v>648</v>
      </c>
      <c r="U46">
        <f t="shared" si="24"/>
        <v>815</v>
      </c>
      <c r="V46">
        <f t="shared" si="24"/>
        <v>895</v>
      </c>
      <c r="W46">
        <f t="shared" si="24"/>
        <v>1053</v>
      </c>
      <c r="X46">
        <f t="shared" si="24"/>
        <v>1149</v>
      </c>
      <c r="Y46">
        <f t="shared" si="24"/>
        <v>1237</v>
      </c>
      <c r="Z46">
        <f t="shared" si="24"/>
        <v>1250</v>
      </c>
      <c r="AA46">
        <f t="shared" si="24"/>
        <v>127</v>
      </c>
      <c r="AB46">
        <f t="shared" si="24"/>
        <v>697</v>
      </c>
      <c r="AC46">
        <f t="shared" si="24"/>
        <v>1196</v>
      </c>
      <c r="AD46">
        <f t="shared" si="24"/>
        <v>204</v>
      </c>
      <c r="AE46" t="e">
        <f t="shared" si="24"/>
        <v>#VALUE!</v>
      </c>
      <c r="AF46" t="e">
        <f t="shared" si="24"/>
        <v>#VALUE!</v>
      </c>
      <c r="AG46" t="e">
        <f t="shared" si="24"/>
        <v>#VALUE!</v>
      </c>
      <c r="AH46">
        <f t="shared" si="18"/>
        <v>327</v>
      </c>
      <c r="AI46">
        <f t="shared" si="18"/>
        <v>349</v>
      </c>
      <c r="AJ46">
        <f t="shared" si="18"/>
        <v>398</v>
      </c>
      <c r="AK46">
        <f t="shared" si="18"/>
        <v>825</v>
      </c>
      <c r="AL46">
        <f t="shared" si="18"/>
        <v>832</v>
      </c>
      <c r="AM46" t="e">
        <f t="shared" si="18"/>
        <v>#VALUE!</v>
      </c>
      <c r="AN46">
        <f t="shared" si="18"/>
        <v>1032</v>
      </c>
      <c r="AO46">
        <f t="shared" si="18"/>
        <v>252</v>
      </c>
      <c r="AP46">
        <f t="shared" si="18"/>
        <v>632</v>
      </c>
      <c r="AQ46">
        <f t="shared" si="18"/>
        <v>373</v>
      </c>
      <c r="AR46">
        <f t="shared" si="18"/>
        <v>608</v>
      </c>
      <c r="AS46">
        <f t="shared" si="18"/>
        <v>687</v>
      </c>
      <c r="AT46">
        <f t="shared" si="18"/>
        <v>783</v>
      </c>
      <c r="AU46">
        <f t="shared" si="18"/>
        <v>272</v>
      </c>
      <c r="AV46">
        <f t="shared" si="18"/>
        <v>470</v>
      </c>
      <c r="AW46">
        <f t="shared" si="18"/>
        <v>241</v>
      </c>
      <c r="AX46">
        <f t="shared" si="15"/>
        <v>859</v>
      </c>
      <c r="AY46">
        <f t="shared" si="15"/>
        <v>579</v>
      </c>
      <c r="AZ46" t="e">
        <f t="shared" si="15"/>
        <v>#VALUE!</v>
      </c>
      <c r="BA46" t="e">
        <f t="shared" si="15"/>
        <v>#VALUE!</v>
      </c>
      <c r="BB46">
        <f t="shared" si="15"/>
        <v>748</v>
      </c>
      <c r="BC46">
        <f t="shared" si="15"/>
        <v>949</v>
      </c>
      <c r="BD46">
        <f t="shared" si="15"/>
        <v>27</v>
      </c>
      <c r="BE46">
        <f t="shared" si="15"/>
        <v>551</v>
      </c>
      <c r="BF46">
        <f t="shared" si="15"/>
        <v>847</v>
      </c>
      <c r="BG46">
        <f t="shared" si="15"/>
        <v>902</v>
      </c>
      <c r="BH46">
        <f t="shared" si="14"/>
        <v>966</v>
      </c>
      <c r="BI46">
        <f t="shared" si="14"/>
        <v>1258</v>
      </c>
      <c r="BJ46">
        <f t="shared" si="14"/>
        <v>867</v>
      </c>
      <c r="BK46">
        <f t="shared" si="14"/>
        <v>299</v>
      </c>
      <c r="BL46">
        <f t="shared" si="14"/>
        <v>486</v>
      </c>
      <c r="BM46">
        <f t="shared" si="14"/>
        <v>1018</v>
      </c>
      <c r="BN46" t="e">
        <f t="shared" si="14"/>
        <v>#VALUE!</v>
      </c>
      <c r="BO46">
        <f t="shared" si="14"/>
        <v>801</v>
      </c>
      <c r="BP46" t="e">
        <f t="shared" si="14"/>
        <v>#VALUE!</v>
      </c>
      <c r="BQ46">
        <f t="shared" si="14"/>
        <v>220</v>
      </c>
      <c r="BR46">
        <f t="shared" si="14"/>
        <v>62</v>
      </c>
      <c r="BS46">
        <f t="shared" si="14"/>
        <v>72</v>
      </c>
      <c r="BT46">
        <f t="shared" si="14"/>
        <v>82</v>
      </c>
      <c r="BU46">
        <f t="shared" si="14"/>
        <v>1065</v>
      </c>
      <c r="BV46">
        <f t="shared" si="14"/>
        <v>558</v>
      </c>
      <c r="BW46">
        <f t="shared" si="16"/>
        <v>1095</v>
      </c>
      <c r="BX46">
        <f t="shared" si="16"/>
        <v>94</v>
      </c>
      <c r="BY46">
        <f t="shared" si="16"/>
        <v>388</v>
      </c>
      <c r="BZ46">
        <f t="shared" si="16"/>
        <v>768</v>
      </c>
      <c r="CA46">
        <f t="shared" si="16"/>
        <v>1083</v>
      </c>
      <c r="CB46">
        <f t="shared" si="16"/>
        <v>1223</v>
      </c>
      <c r="CC46">
        <f t="shared" si="16"/>
        <v>314</v>
      </c>
      <c r="CD46">
        <f t="shared" si="11"/>
        <v>528</v>
      </c>
      <c r="CE46" t="e">
        <f t="shared" si="11"/>
        <v>#VALUE!</v>
      </c>
      <c r="CF46">
        <f t="shared" si="11"/>
        <v>1268</v>
      </c>
    </row>
    <row r="47" spans="1:84" x14ac:dyDescent="0.3">
      <c r="A47" t="s">
        <v>598</v>
      </c>
      <c r="B47">
        <f t="shared" si="20"/>
        <v>102</v>
      </c>
      <c r="C47" t="e">
        <f t="shared" si="20"/>
        <v>#VALUE!</v>
      </c>
      <c r="D47">
        <f t="shared" si="20"/>
        <v>659</v>
      </c>
      <c r="E47">
        <f t="shared" si="20"/>
        <v>188</v>
      </c>
      <c r="F47">
        <f t="shared" si="20"/>
        <v>976</v>
      </c>
      <c r="G47">
        <f t="shared" si="20"/>
        <v>721</v>
      </c>
      <c r="H47">
        <f t="shared" si="20"/>
        <v>1112</v>
      </c>
      <c r="I47">
        <f t="shared" si="20"/>
        <v>33</v>
      </c>
      <c r="J47">
        <f t="shared" si="20"/>
        <v>1039</v>
      </c>
      <c r="K47">
        <f t="shared" si="20"/>
        <v>886</v>
      </c>
      <c r="L47" t="e">
        <f t="shared" si="20"/>
        <v>#VALUE!</v>
      </c>
      <c r="M47">
        <f t="shared" si="20"/>
        <v>423</v>
      </c>
      <c r="N47" t="e">
        <f t="shared" si="20"/>
        <v>#VALUE!</v>
      </c>
      <c r="O47">
        <f t="shared" si="20"/>
        <v>1163</v>
      </c>
      <c r="P47">
        <f t="shared" si="20"/>
        <v>281</v>
      </c>
      <c r="Q47">
        <f t="shared" si="20"/>
        <v>364</v>
      </c>
      <c r="R47">
        <f t="shared" si="24"/>
        <v>417</v>
      </c>
      <c r="S47">
        <f t="shared" si="24"/>
        <v>495</v>
      </c>
      <c r="T47">
        <f t="shared" si="24"/>
        <v>648</v>
      </c>
      <c r="U47">
        <f t="shared" si="24"/>
        <v>815</v>
      </c>
      <c r="V47">
        <f t="shared" si="24"/>
        <v>895</v>
      </c>
      <c r="W47">
        <f t="shared" si="24"/>
        <v>1053</v>
      </c>
      <c r="X47">
        <f t="shared" si="24"/>
        <v>1149</v>
      </c>
      <c r="Y47">
        <f t="shared" si="24"/>
        <v>1237</v>
      </c>
      <c r="Z47">
        <f t="shared" si="24"/>
        <v>1250</v>
      </c>
      <c r="AA47">
        <f t="shared" si="24"/>
        <v>127</v>
      </c>
      <c r="AB47" t="e">
        <f t="shared" si="24"/>
        <v>#VALUE!</v>
      </c>
      <c r="AC47">
        <f t="shared" si="24"/>
        <v>1196</v>
      </c>
      <c r="AD47">
        <f t="shared" si="24"/>
        <v>204</v>
      </c>
      <c r="AE47" t="e">
        <f t="shared" si="24"/>
        <v>#VALUE!</v>
      </c>
      <c r="AF47" t="e">
        <f t="shared" si="24"/>
        <v>#VALUE!</v>
      </c>
      <c r="AG47">
        <f t="shared" si="24"/>
        <v>135</v>
      </c>
      <c r="AH47">
        <f t="shared" si="18"/>
        <v>327</v>
      </c>
      <c r="AI47">
        <f t="shared" si="18"/>
        <v>349</v>
      </c>
      <c r="AJ47">
        <f t="shared" si="18"/>
        <v>398</v>
      </c>
      <c r="AK47">
        <f t="shared" si="18"/>
        <v>825</v>
      </c>
      <c r="AL47">
        <f t="shared" si="18"/>
        <v>832</v>
      </c>
      <c r="AM47" t="e">
        <f t="shared" si="18"/>
        <v>#VALUE!</v>
      </c>
      <c r="AN47" t="e">
        <f t="shared" si="18"/>
        <v>#VALUE!</v>
      </c>
      <c r="AO47">
        <f t="shared" si="18"/>
        <v>252</v>
      </c>
      <c r="AP47">
        <f t="shared" si="18"/>
        <v>632</v>
      </c>
      <c r="AQ47">
        <f t="shared" si="18"/>
        <v>373</v>
      </c>
      <c r="AR47">
        <f t="shared" si="18"/>
        <v>608</v>
      </c>
      <c r="AS47">
        <f t="shared" si="18"/>
        <v>687</v>
      </c>
      <c r="AT47">
        <f t="shared" si="18"/>
        <v>783</v>
      </c>
      <c r="AU47">
        <f t="shared" si="18"/>
        <v>272</v>
      </c>
      <c r="AV47">
        <f t="shared" si="18"/>
        <v>470</v>
      </c>
      <c r="AW47">
        <f t="shared" si="18"/>
        <v>241</v>
      </c>
      <c r="AX47">
        <f t="shared" si="15"/>
        <v>859</v>
      </c>
      <c r="AY47">
        <f t="shared" si="15"/>
        <v>579</v>
      </c>
      <c r="AZ47">
        <f t="shared" si="15"/>
        <v>441</v>
      </c>
      <c r="BA47" t="e">
        <f t="shared" si="15"/>
        <v>#VALUE!</v>
      </c>
      <c r="BB47">
        <f t="shared" si="15"/>
        <v>748</v>
      </c>
      <c r="BC47" t="e">
        <f t="shared" si="15"/>
        <v>#VALUE!</v>
      </c>
      <c r="BD47">
        <f t="shared" si="15"/>
        <v>27</v>
      </c>
      <c r="BE47">
        <f t="shared" si="15"/>
        <v>551</v>
      </c>
      <c r="BF47">
        <f t="shared" si="15"/>
        <v>847</v>
      </c>
      <c r="BG47">
        <f t="shared" si="15"/>
        <v>902</v>
      </c>
      <c r="BH47">
        <f t="shared" si="14"/>
        <v>966</v>
      </c>
      <c r="BI47">
        <f t="shared" si="14"/>
        <v>1258</v>
      </c>
      <c r="BJ47">
        <f t="shared" si="14"/>
        <v>867</v>
      </c>
      <c r="BK47">
        <f t="shared" si="14"/>
        <v>299</v>
      </c>
      <c r="BL47">
        <f t="shared" si="14"/>
        <v>486</v>
      </c>
      <c r="BM47">
        <f t="shared" si="14"/>
        <v>1018</v>
      </c>
      <c r="BN47" t="e">
        <f t="shared" si="14"/>
        <v>#VALUE!</v>
      </c>
      <c r="BO47">
        <f t="shared" si="14"/>
        <v>801</v>
      </c>
      <c r="BP47">
        <f t="shared" si="14"/>
        <v>935</v>
      </c>
      <c r="BQ47">
        <f t="shared" si="14"/>
        <v>220</v>
      </c>
      <c r="BR47">
        <f t="shared" si="14"/>
        <v>62</v>
      </c>
      <c r="BS47">
        <f t="shared" si="14"/>
        <v>72</v>
      </c>
      <c r="BT47">
        <f t="shared" si="14"/>
        <v>82</v>
      </c>
      <c r="BU47">
        <f t="shared" si="14"/>
        <v>1065</v>
      </c>
      <c r="BV47" t="e">
        <f t="shared" si="14"/>
        <v>#VALUE!</v>
      </c>
      <c r="BW47">
        <f t="shared" si="16"/>
        <v>1095</v>
      </c>
      <c r="BX47">
        <f t="shared" si="16"/>
        <v>94</v>
      </c>
      <c r="BY47" t="e">
        <f t="shared" si="16"/>
        <v>#VALUE!</v>
      </c>
      <c r="BZ47">
        <f t="shared" si="16"/>
        <v>768</v>
      </c>
      <c r="CA47">
        <f t="shared" si="16"/>
        <v>1083</v>
      </c>
      <c r="CB47">
        <f t="shared" si="16"/>
        <v>1223</v>
      </c>
      <c r="CC47">
        <f t="shared" si="16"/>
        <v>314</v>
      </c>
      <c r="CD47">
        <f t="shared" si="11"/>
        <v>528</v>
      </c>
      <c r="CE47" t="e">
        <f t="shared" si="11"/>
        <v>#VALUE!</v>
      </c>
      <c r="CF47" t="e">
        <f t="shared" si="11"/>
        <v>#VALUE!</v>
      </c>
    </row>
    <row r="48" spans="1:84" x14ac:dyDescent="0.3">
      <c r="A48" t="s">
        <v>599</v>
      </c>
      <c r="B48">
        <f t="shared" si="20"/>
        <v>102</v>
      </c>
      <c r="C48" t="e">
        <f t="shared" si="20"/>
        <v>#VALUE!</v>
      </c>
      <c r="D48">
        <f t="shared" si="20"/>
        <v>659</v>
      </c>
      <c r="E48">
        <f t="shared" si="20"/>
        <v>188</v>
      </c>
      <c r="F48">
        <f t="shared" si="20"/>
        <v>976</v>
      </c>
      <c r="G48">
        <f t="shared" si="20"/>
        <v>721</v>
      </c>
      <c r="H48">
        <f t="shared" si="20"/>
        <v>1112</v>
      </c>
      <c r="I48">
        <f t="shared" si="20"/>
        <v>33</v>
      </c>
      <c r="J48">
        <f t="shared" si="20"/>
        <v>1039</v>
      </c>
      <c r="K48">
        <f t="shared" si="20"/>
        <v>886</v>
      </c>
      <c r="L48" t="e">
        <f t="shared" si="20"/>
        <v>#VALUE!</v>
      </c>
      <c r="M48" t="e">
        <f t="shared" si="20"/>
        <v>#VALUE!</v>
      </c>
      <c r="N48">
        <f t="shared" si="20"/>
        <v>502</v>
      </c>
      <c r="O48" t="e">
        <f t="shared" si="20"/>
        <v>#VALUE!</v>
      </c>
      <c r="P48">
        <f t="shared" si="20"/>
        <v>281</v>
      </c>
      <c r="Q48">
        <f t="shared" si="20"/>
        <v>364</v>
      </c>
      <c r="R48">
        <f t="shared" si="24"/>
        <v>417</v>
      </c>
      <c r="S48">
        <f t="shared" si="24"/>
        <v>495</v>
      </c>
      <c r="T48">
        <f t="shared" si="24"/>
        <v>648</v>
      </c>
      <c r="U48">
        <f t="shared" si="24"/>
        <v>815</v>
      </c>
      <c r="V48">
        <f t="shared" si="24"/>
        <v>895</v>
      </c>
      <c r="W48">
        <f t="shared" si="24"/>
        <v>1053</v>
      </c>
      <c r="X48" t="e">
        <f t="shared" si="24"/>
        <v>#VALUE!</v>
      </c>
      <c r="Y48">
        <f t="shared" si="24"/>
        <v>1237</v>
      </c>
      <c r="Z48">
        <f t="shared" si="24"/>
        <v>1250</v>
      </c>
      <c r="AA48">
        <f t="shared" si="24"/>
        <v>127</v>
      </c>
      <c r="AB48">
        <f t="shared" si="24"/>
        <v>697</v>
      </c>
      <c r="AC48">
        <f t="shared" si="24"/>
        <v>1196</v>
      </c>
      <c r="AD48">
        <f t="shared" si="24"/>
        <v>204</v>
      </c>
      <c r="AE48" t="e">
        <f t="shared" si="24"/>
        <v>#VALUE!</v>
      </c>
      <c r="AF48" t="e">
        <f t="shared" si="24"/>
        <v>#VALUE!</v>
      </c>
      <c r="AG48" t="e">
        <f t="shared" si="24"/>
        <v>#VALUE!</v>
      </c>
      <c r="AH48">
        <f t="shared" si="18"/>
        <v>327</v>
      </c>
      <c r="AI48">
        <f t="shared" si="18"/>
        <v>349</v>
      </c>
      <c r="AJ48">
        <f t="shared" si="18"/>
        <v>398</v>
      </c>
      <c r="AK48">
        <f t="shared" si="18"/>
        <v>825</v>
      </c>
      <c r="AL48">
        <f t="shared" si="18"/>
        <v>832</v>
      </c>
      <c r="AM48" t="e">
        <f t="shared" si="18"/>
        <v>#VALUE!</v>
      </c>
      <c r="AN48">
        <f t="shared" si="18"/>
        <v>1032</v>
      </c>
      <c r="AO48">
        <f t="shared" si="18"/>
        <v>252</v>
      </c>
      <c r="AP48">
        <f t="shared" si="18"/>
        <v>632</v>
      </c>
      <c r="AQ48">
        <f t="shared" si="18"/>
        <v>373</v>
      </c>
      <c r="AR48">
        <f t="shared" si="18"/>
        <v>608</v>
      </c>
      <c r="AS48">
        <f t="shared" si="18"/>
        <v>687</v>
      </c>
      <c r="AT48">
        <f t="shared" si="18"/>
        <v>783</v>
      </c>
      <c r="AU48">
        <f t="shared" si="18"/>
        <v>272</v>
      </c>
      <c r="AV48">
        <f t="shared" si="18"/>
        <v>470</v>
      </c>
      <c r="AW48">
        <f t="shared" si="18"/>
        <v>241</v>
      </c>
      <c r="AX48">
        <f t="shared" si="15"/>
        <v>859</v>
      </c>
      <c r="AY48">
        <f t="shared" si="15"/>
        <v>579</v>
      </c>
      <c r="AZ48">
        <f t="shared" si="15"/>
        <v>441</v>
      </c>
      <c r="BA48" t="e">
        <f t="shared" si="15"/>
        <v>#VALUE!</v>
      </c>
      <c r="BB48">
        <f t="shared" si="15"/>
        <v>748</v>
      </c>
      <c r="BC48">
        <f t="shared" si="15"/>
        <v>949</v>
      </c>
      <c r="BD48">
        <f t="shared" si="15"/>
        <v>27</v>
      </c>
      <c r="BE48">
        <f t="shared" ref="BE48:BM48" si="25">FIND(BE$1,$A48)</f>
        <v>551</v>
      </c>
      <c r="BF48">
        <f t="shared" si="25"/>
        <v>847</v>
      </c>
      <c r="BG48">
        <f t="shared" si="25"/>
        <v>902</v>
      </c>
      <c r="BH48" t="e">
        <f t="shared" si="25"/>
        <v>#VALUE!</v>
      </c>
      <c r="BI48">
        <f t="shared" si="25"/>
        <v>1258</v>
      </c>
      <c r="BJ48">
        <f t="shared" si="25"/>
        <v>867</v>
      </c>
      <c r="BK48">
        <f t="shared" si="25"/>
        <v>299</v>
      </c>
      <c r="BL48">
        <f t="shared" si="25"/>
        <v>486</v>
      </c>
      <c r="BM48">
        <f t="shared" si="25"/>
        <v>1018</v>
      </c>
      <c r="BN48" t="e">
        <f t="shared" si="14"/>
        <v>#VALUE!</v>
      </c>
      <c r="BO48">
        <f t="shared" si="14"/>
        <v>801</v>
      </c>
      <c r="BP48">
        <f t="shared" si="14"/>
        <v>935</v>
      </c>
      <c r="BQ48">
        <f t="shared" si="14"/>
        <v>220</v>
      </c>
      <c r="BR48">
        <f t="shared" si="14"/>
        <v>62</v>
      </c>
      <c r="BS48">
        <f t="shared" si="14"/>
        <v>72</v>
      </c>
      <c r="BT48">
        <f t="shared" si="14"/>
        <v>82</v>
      </c>
      <c r="BU48">
        <f t="shared" si="14"/>
        <v>1065</v>
      </c>
      <c r="BV48">
        <f t="shared" si="14"/>
        <v>558</v>
      </c>
      <c r="BW48">
        <f t="shared" si="16"/>
        <v>1095</v>
      </c>
      <c r="BX48">
        <f t="shared" si="16"/>
        <v>94</v>
      </c>
      <c r="BY48">
        <f t="shared" si="16"/>
        <v>388</v>
      </c>
      <c r="BZ48">
        <f t="shared" si="16"/>
        <v>768</v>
      </c>
      <c r="CA48">
        <f t="shared" si="16"/>
        <v>1083</v>
      </c>
      <c r="CB48">
        <f t="shared" si="16"/>
        <v>1223</v>
      </c>
      <c r="CC48">
        <f t="shared" si="16"/>
        <v>314</v>
      </c>
      <c r="CD48">
        <f t="shared" si="11"/>
        <v>528</v>
      </c>
      <c r="CE48" t="e">
        <f t="shared" si="11"/>
        <v>#VALUE!</v>
      </c>
      <c r="CF48">
        <f t="shared" si="11"/>
        <v>1268</v>
      </c>
    </row>
    <row r="49" spans="1:84" x14ac:dyDescent="0.3">
      <c r="A49" t="s">
        <v>600</v>
      </c>
      <c r="B49">
        <f t="shared" si="20"/>
        <v>102</v>
      </c>
      <c r="C49" t="e">
        <f t="shared" si="20"/>
        <v>#VALUE!</v>
      </c>
      <c r="D49">
        <f t="shared" si="20"/>
        <v>659</v>
      </c>
      <c r="E49">
        <f t="shared" si="20"/>
        <v>188</v>
      </c>
      <c r="F49">
        <f t="shared" si="20"/>
        <v>976</v>
      </c>
      <c r="G49">
        <f t="shared" si="20"/>
        <v>721</v>
      </c>
      <c r="H49" t="e">
        <f t="shared" si="20"/>
        <v>#VALUE!</v>
      </c>
      <c r="I49" t="e">
        <f t="shared" si="20"/>
        <v>#VALUE!</v>
      </c>
      <c r="J49">
        <f t="shared" si="20"/>
        <v>1039</v>
      </c>
      <c r="K49" t="e">
        <f t="shared" si="20"/>
        <v>#VALUE!</v>
      </c>
      <c r="L49" t="e">
        <f t="shared" si="20"/>
        <v>#VALUE!</v>
      </c>
      <c r="M49" t="e">
        <f t="shared" si="20"/>
        <v>#VALUE!</v>
      </c>
      <c r="N49">
        <f t="shared" si="20"/>
        <v>502</v>
      </c>
      <c r="O49">
        <f t="shared" si="20"/>
        <v>1163</v>
      </c>
      <c r="P49" t="e">
        <f t="shared" si="20"/>
        <v>#VALUE!</v>
      </c>
      <c r="Q49">
        <f t="shared" si="20"/>
        <v>364</v>
      </c>
      <c r="R49">
        <f t="shared" si="24"/>
        <v>417</v>
      </c>
      <c r="S49">
        <f t="shared" si="24"/>
        <v>495</v>
      </c>
      <c r="T49">
        <f t="shared" si="24"/>
        <v>648</v>
      </c>
      <c r="U49">
        <f t="shared" si="24"/>
        <v>815</v>
      </c>
      <c r="V49" t="e">
        <f t="shared" si="24"/>
        <v>#VALUE!</v>
      </c>
      <c r="W49">
        <f t="shared" si="24"/>
        <v>1053</v>
      </c>
      <c r="X49">
        <f t="shared" si="24"/>
        <v>1149</v>
      </c>
      <c r="Y49">
        <f t="shared" si="24"/>
        <v>1237</v>
      </c>
      <c r="Z49">
        <f t="shared" si="24"/>
        <v>1250</v>
      </c>
      <c r="AA49" t="e">
        <f t="shared" si="24"/>
        <v>#VALUE!</v>
      </c>
      <c r="AB49">
        <f t="shared" si="24"/>
        <v>697</v>
      </c>
      <c r="AC49">
        <f t="shared" si="24"/>
        <v>1196</v>
      </c>
      <c r="AD49" t="e">
        <f t="shared" si="24"/>
        <v>#VALUE!</v>
      </c>
      <c r="AE49" t="e">
        <f t="shared" si="24"/>
        <v>#VALUE!</v>
      </c>
      <c r="AF49" t="e">
        <f t="shared" si="24"/>
        <v>#VALUE!</v>
      </c>
      <c r="AG49" t="e">
        <f t="shared" si="24"/>
        <v>#VALUE!</v>
      </c>
      <c r="AH49">
        <f t="shared" si="18"/>
        <v>327</v>
      </c>
      <c r="AI49">
        <f t="shared" si="18"/>
        <v>349</v>
      </c>
      <c r="AJ49">
        <f t="shared" si="18"/>
        <v>398</v>
      </c>
      <c r="AK49" t="e">
        <f t="shared" si="18"/>
        <v>#VALUE!</v>
      </c>
      <c r="AL49">
        <f t="shared" si="18"/>
        <v>832</v>
      </c>
      <c r="AM49" t="e">
        <f t="shared" si="18"/>
        <v>#VALUE!</v>
      </c>
      <c r="AN49">
        <f t="shared" si="18"/>
        <v>1032</v>
      </c>
      <c r="AO49">
        <f t="shared" si="18"/>
        <v>252</v>
      </c>
      <c r="AP49">
        <f t="shared" si="18"/>
        <v>632</v>
      </c>
      <c r="AQ49">
        <f t="shared" si="18"/>
        <v>373</v>
      </c>
      <c r="AR49" t="e">
        <f t="shared" si="18"/>
        <v>#VALUE!</v>
      </c>
      <c r="AS49">
        <f t="shared" si="18"/>
        <v>687</v>
      </c>
      <c r="AT49">
        <f t="shared" si="18"/>
        <v>783</v>
      </c>
      <c r="AU49" t="e">
        <f t="shared" si="18"/>
        <v>#VALUE!</v>
      </c>
      <c r="AV49">
        <f t="shared" si="18"/>
        <v>470</v>
      </c>
      <c r="AW49">
        <f t="shared" si="18"/>
        <v>241</v>
      </c>
      <c r="AX49">
        <f t="shared" ref="AX49:BM64" si="26">FIND(AX$1,$A49)</f>
        <v>859</v>
      </c>
      <c r="AY49">
        <f t="shared" si="26"/>
        <v>579</v>
      </c>
      <c r="AZ49" t="e">
        <f t="shared" si="26"/>
        <v>#VALUE!</v>
      </c>
      <c r="BA49" t="e">
        <f t="shared" si="26"/>
        <v>#VALUE!</v>
      </c>
      <c r="BB49">
        <f t="shared" si="26"/>
        <v>748</v>
      </c>
      <c r="BC49">
        <f t="shared" si="26"/>
        <v>949</v>
      </c>
      <c r="BD49">
        <f t="shared" si="26"/>
        <v>27</v>
      </c>
      <c r="BE49">
        <f t="shared" si="26"/>
        <v>551</v>
      </c>
      <c r="BF49">
        <f t="shared" si="26"/>
        <v>847</v>
      </c>
      <c r="BG49" t="e">
        <f t="shared" si="26"/>
        <v>#VALUE!</v>
      </c>
      <c r="BH49" t="e">
        <f t="shared" si="26"/>
        <v>#VALUE!</v>
      </c>
      <c r="BI49">
        <f t="shared" si="26"/>
        <v>1258</v>
      </c>
      <c r="BJ49">
        <f t="shared" si="26"/>
        <v>867</v>
      </c>
      <c r="BK49" t="e">
        <f t="shared" si="26"/>
        <v>#VALUE!</v>
      </c>
      <c r="BL49">
        <f t="shared" si="26"/>
        <v>486</v>
      </c>
      <c r="BM49" t="e">
        <f t="shared" si="26"/>
        <v>#VALUE!</v>
      </c>
      <c r="BN49" t="e">
        <f t="shared" si="14"/>
        <v>#VALUE!</v>
      </c>
      <c r="BO49">
        <f t="shared" si="14"/>
        <v>801</v>
      </c>
      <c r="BP49">
        <f t="shared" si="14"/>
        <v>935</v>
      </c>
      <c r="BQ49">
        <f t="shared" ref="BQ49:CC49" si="27">FIND(BQ$1,$A49)</f>
        <v>220</v>
      </c>
      <c r="BR49">
        <f t="shared" si="27"/>
        <v>62</v>
      </c>
      <c r="BS49">
        <f t="shared" si="27"/>
        <v>72</v>
      </c>
      <c r="BT49">
        <f t="shared" si="27"/>
        <v>82</v>
      </c>
      <c r="BU49">
        <f t="shared" si="27"/>
        <v>1065</v>
      </c>
      <c r="BV49" t="e">
        <f t="shared" si="27"/>
        <v>#VALUE!</v>
      </c>
      <c r="BW49">
        <f t="shared" si="27"/>
        <v>1095</v>
      </c>
      <c r="BX49">
        <f t="shared" si="27"/>
        <v>94</v>
      </c>
      <c r="BY49">
        <f t="shared" si="27"/>
        <v>388</v>
      </c>
      <c r="BZ49">
        <f t="shared" si="27"/>
        <v>768</v>
      </c>
      <c r="CA49">
        <f t="shared" si="27"/>
        <v>1083</v>
      </c>
      <c r="CB49">
        <f t="shared" si="27"/>
        <v>1223</v>
      </c>
      <c r="CC49">
        <f t="shared" si="27"/>
        <v>314</v>
      </c>
      <c r="CD49">
        <f t="shared" si="11"/>
        <v>528</v>
      </c>
      <c r="CE49" t="e">
        <f t="shared" si="11"/>
        <v>#VALUE!</v>
      </c>
      <c r="CF49">
        <f t="shared" si="11"/>
        <v>1268</v>
      </c>
    </row>
    <row r="50" spans="1:84" x14ac:dyDescent="0.3">
      <c r="A50" t="s">
        <v>601</v>
      </c>
      <c r="B50">
        <f t="shared" si="20"/>
        <v>102</v>
      </c>
      <c r="C50" t="e">
        <f t="shared" si="20"/>
        <v>#VALUE!</v>
      </c>
      <c r="D50">
        <f t="shared" si="20"/>
        <v>659</v>
      </c>
      <c r="E50">
        <f t="shared" si="20"/>
        <v>188</v>
      </c>
      <c r="F50" t="e">
        <f t="shared" si="20"/>
        <v>#VALUE!</v>
      </c>
      <c r="G50" t="e">
        <f t="shared" si="20"/>
        <v>#VALUE!</v>
      </c>
      <c r="H50">
        <f t="shared" si="20"/>
        <v>1112</v>
      </c>
      <c r="I50">
        <f t="shared" si="20"/>
        <v>33</v>
      </c>
      <c r="J50">
        <f t="shared" si="20"/>
        <v>1039</v>
      </c>
      <c r="K50">
        <f t="shared" si="20"/>
        <v>886</v>
      </c>
      <c r="L50" t="e">
        <f t="shared" si="20"/>
        <v>#VALUE!</v>
      </c>
      <c r="M50">
        <f t="shared" si="20"/>
        <v>423</v>
      </c>
      <c r="N50">
        <f t="shared" si="20"/>
        <v>502</v>
      </c>
      <c r="O50">
        <f t="shared" si="20"/>
        <v>1163</v>
      </c>
      <c r="P50">
        <f t="shared" si="20"/>
        <v>281</v>
      </c>
      <c r="Q50">
        <f t="shared" si="20"/>
        <v>364</v>
      </c>
      <c r="R50">
        <f t="shared" si="24"/>
        <v>417</v>
      </c>
      <c r="S50">
        <f t="shared" si="24"/>
        <v>495</v>
      </c>
      <c r="T50">
        <f t="shared" si="24"/>
        <v>648</v>
      </c>
      <c r="U50">
        <f t="shared" si="24"/>
        <v>815</v>
      </c>
      <c r="V50" t="e">
        <f t="shared" si="24"/>
        <v>#VALUE!</v>
      </c>
      <c r="W50">
        <f t="shared" si="24"/>
        <v>1053</v>
      </c>
      <c r="X50">
        <f t="shared" si="24"/>
        <v>1149</v>
      </c>
      <c r="Y50">
        <f t="shared" si="24"/>
        <v>1237</v>
      </c>
      <c r="Z50">
        <f t="shared" si="24"/>
        <v>1250</v>
      </c>
      <c r="AA50">
        <f t="shared" si="24"/>
        <v>127</v>
      </c>
      <c r="AB50">
        <f t="shared" si="24"/>
        <v>697</v>
      </c>
      <c r="AC50" t="e">
        <f t="shared" si="24"/>
        <v>#VALUE!</v>
      </c>
      <c r="AD50">
        <f t="shared" si="24"/>
        <v>204</v>
      </c>
      <c r="AE50" t="e">
        <f t="shared" si="24"/>
        <v>#VALUE!</v>
      </c>
      <c r="AF50" t="e">
        <f t="shared" si="24"/>
        <v>#VALUE!</v>
      </c>
      <c r="AG50" t="e">
        <f t="shared" si="24"/>
        <v>#VALUE!</v>
      </c>
      <c r="AH50">
        <f t="shared" si="18"/>
        <v>327</v>
      </c>
      <c r="AI50">
        <f t="shared" si="18"/>
        <v>349</v>
      </c>
      <c r="AJ50" t="e">
        <f t="shared" si="18"/>
        <v>#VALUE!</v>
      </c>
      <c r="AK50">
        <f t="shared" si="18"/>
        <v>825</v>
      </c>
      <c r="AL50">
        <f t="shared" si="18"/>
        <v>832</v>
      </c>
      <c r="AM50" t="e">
        <f t="shared" si="18"/>
        <v>#VALUE!</v>
      </c>
      <c r="AN50">
        <f t="shared" si="18"/>
        <v>1032</v>
      </c>
      <c r="AO50" t="e">
        <f t="shared" si="18"/>
        <v>#VALUE!</v>
      </c>
      <c r="AP50">
        <f t="shared" si="18"/>
        <v>632</v>
      </c>
      <c r="AQ50">
        <f t="shared" si="18"/>
        <v>373</v>
      </c>
      <c r="AR50">
        <f t="shared" si="18"/>
        <v>608</v>
      </c>
      <c r="AS50">
        <f t="shared" si="18"/>
        <v>687</v>
      </c>
      <c r="AT50">
        <f t="shared" si="18"/>
        <v>783</v>
      </c>
      <c r="AU50">
        <f t="shared" si="18"/>
        <v>272</v>
      </c>
      <c r="AV50">
        <f t="shared" si="18"/>
        <v>470</v>
      </c>
      <c r="AW50">
        <f t="shared" si="18"/>
        <v>241</v>
      </c>
      <c r="AX50">
        <f t="shared" si="26"/>
        <v>859</v>
      </c>
      <c r="AY50">
        <f t="shared" si="26"/>
        <v>579</v>
      </c>
      <c r="AZ50">
        <f t="shared" si="26"/>
        <v>441</v>
      </c>
      <c r="BA50" t="e">
        <f t="shared" si="26"/>
        <v>#VALUE!</v>
      </c>
      <c r="BB50">
        <f t="shared" si="26"/>
        <v>748</v>
      </c>
      <c r="BC50">
        <f t="shared" si="26"/>
        <v>949</v>
      </c>
      <c r="BD50" t="e">
        <f t="shared" si="26"/>
        <v>#VALUE!</v>
      </c>
      <c r="BE50" t="e">
        <f t="shared" si="26"/>
        <v>#VALUE!</v>
      </c>
      <c r="BF50">
        <f t="shared" si="26"/>
        <v>847</v>
      </c>
      <c r="BG50">
        <f t="shared" si="26"/>
        <v>902</v>
      </c>
      <c r="BH50" t="e">
        <f t="shared" si="26"/>
        <v>#VALUE!</v>
      </c>
      <c r="BI50">
        <f t="shared" si="26"/>
        <v>1258</v>
      </c>
      <c r="BJ50">
        <f t="shared" si="26"/>
        <v>867</v>
      </c>
      <c r="BK50">
        <f t="shared" si="26"/>
        <v>299</v>
      </c>
      <c r="BL50">
        <f t="shared" si="26"/>
        <v>486</v>
      </c>
      <c r="BM50">
        <f t="shared" si="26"/>
        <v>1018</v>
      </c>
      <c r="BN50" t="e">
        <f t="shared" ref="BN50:CC67" si="28">FIND(BN$1,$A50)</f>
        <v>#VALUE!</v>
      </c>
      <c r="BO50">
        <f t="shared" si="28"/>
        <v>801</v>
      </c>
      <c r="BP50">
        <f t="shared" si="28"/>
        <v>935</v>
      </c>
      <c r="BQ50">
        <f t="shared" si="28"/>
        <v>220</v>
      </c>
      <c r="BR50">
        <f t="shared" si="28"/>
        <v>62</v>
      </c>
      <c r="BS50">
        <f t="shared" si="28"/>
        <v>72</v>
      </c>
      <c r="BT50">
        <f t="shared" si="28"/>
        <v>82</v>
      </c>
      <c r="BU50">
        <f t="shared" si="28"/>
        <v>1065</v>
      </c>
      <c r="BV50">
        <f t="shared" si="28"/>
        <v>558</v>
      </c>
      <c r="BW50">
        <f t="shared" si="28"/>
        <v>1095</v>
      </c>
      <c r="BX50">
        <f t="shared" si="28"/>
        <v>94</v>
      </c>
      <c r="BY50">
        <f t="shared" si="28"/>
        <v>388</v>
      </c>
      <c r="BZ50">
        <f t="shared" si="28"/>
        <v>768</v>
      </c>
      <c r="CA50">
        <f t="shared" si="28"/>
        <v>1083</v>
      </c>
      <c r="CB50">
        <f t="shared" si="28"/>
        <v>1223</v>
      </c>
      <c r="CC50">
        <f t="shared" si="28"/>
        <v>314</v>
      </c>
      <c r="CD50">
        <f t="shared" si="11"/>
        <v>528</v>
      </c>
      <c r="CE50" t="e">
        <f t="shared" si="11"/>
        <v>#VALUE!</v>
      </c>
      <c r="CF50">
        <f t="shared" si="11"/>
        <v>1268</v>
      </c>
    </row>
    <row r="51" spans="1:84" x14ac:dyDescent="0.3">
      <c r="A51" t="s">
        <v>602</v>
      </c>
      <c r="B51">
        <f t="shared" si="20"/>
        <v>102</v>
      </c>
      <c r="C51" t="e">
        <f t="shared" si="20"/>
        <v>#VALUE!</v>
      </c>
      <c r="D51">
        <f t="shared" si="20"/>
        <v>659</v>
      </c>
      <c r="E51">
        <f t="shared" si="20"/>
        <v>188</v>
      </c>
      <c r="F51">
        <f t="shared" si="20"/>
        <v>976</v>
      </c>
      <c r="G51">
        <f t="shared" si="20"/>
        <v>721</v>
      </c>
      <c r="H51">
        <f t="shared" si="20"/>
        <v>1112</v>
      </c>
      <c r="I51">
        <f t="shared" si="20"/>
        <v>33</v>
      </c>
      <c r="J51">
        <f t="shared" si="20"/>
        <v>1039</v>
      </c>
      <c r="K51">
        <f t="shared" si="20"/>
        <v>886</v>
      </c>
      <c r="L51" t="e">
        <f t="shared" si="20"/>
        <v>#VALUE!</v>
      </c>
      <c r="M51">
        <f t="shared" si="20"/>
        <v>423</v>
      </c>
      <c r="N51">
        <f t="shared" si="20"/>
        <v>502</v>
      </c>
      <c r="O51" t="e">
        <f t="shared" si="20"/>
        <v>#VALUE!</v>
      </c>
      <c r="P51">
        <f t="shared" si="20"/>
        <v>281</v>
      </c>
      <c r="Q51">
        <f t="shared" si="20"/>
        <v>364</v>
      </c>
      <c r="R51">
        <f t="shared" si="24"/>
        <v>417</v>
      </c>
      <c r="S51">
        <f t="shared" si="24"/>
        <v>495</v>
      </c>
      <c r="T51">
        <f t="shared" si="24"/>
        <v>648</v>
      </c>
      <c r="U51">
        <f t="shared" si="24"/>
        <v>815</v>
      </c>
      <c r="V51">
        <f t="shared" si="24"/>
        <v>895</v>
      </c>
      <c r="W51">
        <f t="shared" si="24"/>
        <v>1053</v>
      </c>
      <c r="X51">
        <f t="shared" si="24"/>
        <v>1149</v>
      </c>
      <c r="Y51">
        <f t="shared" si="24"/>
        <v>1237</v>
      </c>
      <c r="Z51">
        <f t="shared" si="24"/>
        <v>1250</v>
      </c>
      <c r="AA51">
        <f t="shared" si="24"/>
        <v>127</v>
      </c>
      <c r="AB51">
        <f t="shared" si="24"/>
        <v>697</v>
      </c>
      <c r="AC51">
        <f t="shared" si="24"/>
        <v>1196</v>
      </c>
      <c r="AD51">
        <f t="shared" si="24"/>
        <v>204</v>
      </c>
      <c r="AE51" t="e">
        <f t="shared" si="24"/>
        <v>#VALUE!</v>
      </c>
      <c r="AF51" t="e">
        <f t="shared" si="24"/>
        <v>#VALUE!</v>
      </c>
      <c r="AG51" t="e">
        <f t="shared" si="24"/>
        <v>#VALUE!</v>
      </c>
      <c r="AH51">
        <f t="shared" si="18"/>
        <v>327</v>
      </c>
      <c r="AI51">
        <f t="shared" si="18"/>
        <v>349</v>
      </c>
      <c r="AJ51">
        <f t="shared" si="18"/>
        <v>398</v>
      </c>
      <c r="AK51">
        <f t="shared" si="18"/>
        <v>825</v>
      </c>
      <c r="AL51">
        <f t="shared" si="18"/>
        <v>832</v>
      </c>
      <c r="AM51" t="e">
        <f t="shared" si="18"/>
        <v>#VALUE!</v>
      </c>
      <c r="AN51">
        <f t="shared" si="18"/>
        <v>1032</v>
      </c>
      <c r="AO51">
        <f t="shared" si="18"/>
        <v>252</v>
      </c>
      <c r="AP51">
        <f t="shared" si="18"/>
        <v>632</v>
      </c>
      <c r="AQ51">
        <f t="shared" si="18"/>
        <v>373</v>
      </c>
      <c r="AR51">
        <f t="shared" si="18"/>
        <v>608</v>
      </c>
      <c r="AS51">
        <f t="shared" si="18"/>
        <v>687</v>
      </c>
      <c r="AT51">
        <f t="shared" si="18"/>
        <v>783</v>
      </c>
      <c r="AU51">
        <f t="shared" si="18"/>
        <v>272</v>
      </c>
      <c r="AV51">
        <f t="shared" si="18"/>
        <v>470</v>
      </c>
      <c r="AW51">
        <f t="shared" si="18"/>
        <v>241</v>
      </c>
      <c r="AX51">
        <f t="shared" si="26"/>
        <v>859</v>
      </c>
      <c r="AY51">
        <f t="shared" si="26"/>
        <v>579</v>
      </c>
      <c r="AZ51">
        <f t="shared" si="26"/>
        <v>441</v>
      </c>
      <c r="BA51" t="e">
        <f t="shared" si="26"/>
        <v>#VALUE!</v>
      </c>
      <c r="BB51" t="e">
        <f t="shared" si="26"/>
        <v>#VALUE!</v>
      </c>
      <c r="BC51">
        <f t="shared" si="26"/>
        <v>949</v>
      </c>
      <c r="BD51">
        <f t="shared" si="26"/>
        <v>27</v>
      </c>
      <c r="BE51">
        <f t="shared" si="26"/>
        <v>551</v>
      </c>
      <c r="BF51">
        <f t="shared" si="26"/>
        <v>847</v>
      </c>
      <c r="BG51">
        <f t="shared" si="26"/>
        <v>902</v>
      </c>
      <c r="BH51">
        <f t="shared" si="26"/>
        <v>966</v>
      </c>
      <c r="BI51">
        <f t="shared" si="26"/>
        <v>1258</v>
      </c>
      <c r="BJ51">
        <f t="shared" si="26"/>
        <v>867</v>
      </c>
      <c r="BK51">
        <f t="shared" si="26"/>
        <v>299</v>
      </c>
      <c r="BL51">
        <f t="shared" si="26"/>
        <v>486</v>
      </c>
      <c r="BM51">
        <f t="shared" si="26"/>
        <v>1018</v>
      </c>
      <c r="BN51" t="e">
        <f t="shared" si="28"/>
        <v>#VALUE!</v>
      </c>
      <c r="BO51">
        <f t="shared" si="28"/>
        <v>801</v>
      </c>
      <c r="BP51">
        <f t="shared" si="28"/>
        <v>935</v>
      </c>
      <c r="BQ51">
        <f t="shared" si="28"/>
        <v>220</v>
      </c>
      <c r="BR51">
        <f t="shared" si="28"/>
        <v>62</v>
      </c>
      <c r="BS51">
        <f t="shared" si="28"/>
        <v>72</v>
      </c>
      <c r="BT51">
        <f t="shared" si="28"/>
        <v>82</v>
      </c>
      <c r="BU51">
        <f t="shared" si="28"/>
        <v>1065</v>
      </c>
      <c r="BV51">
        <f t="shared" si="28"/>
        <v>558</v>
      </c>
      <c r="BW51">
        <f t="shared" si="28"/>
        <v>1095</v>
      </c>
      <c r="BX51">
        <f t="shared" si="28"/>
        <v>94</v>
      </c>
      <c r="BY51">
        <f t="shared" si="28"/>
        <v>388</v>
      </c>
      <c r="BZ51">
        <f t="shared" si="28"/>
        <v>768</v>
      </c>
      <c r="CA51">
        <f t="shared" si="28"/>
        <v>1083</v>
      </c>
      <c r="CB51">
        <f t="shared" si="28"/>
        <v>1223</v>
      </c>
      <c r="CC51">
        <f t="shared" si="28"/>
        <v>314</v>
      </c>
      <c r="CD51">
        <f t="shared" si="11"/>
        <v>528</v>
      </c>
      <c r="CE51" t="e">
        <f t="shared" si="11"/>
        <v>#VALUE!</v>
      </c>
      <c r="CF51">
        <f t="shared" si="11"/>
        <v>1268</v>
      </c>
    </row>
    <row r="52" spans="1:84" x14ac:dyDescent="0.3">
      <c r="A52" t="s">
        <v>603</v>
      </c>
      <c r="B52">
        <f t="shared" si="20"/>
        <v>102</v>
      </c>
      <c r="C52" t="e">
        <f t="shared" si="20"/>
        <v>#VALUE!</v>
      </c>
      <c r="D52">
        <f t="shared" si="20"/>
        <v>659</v>
      </c>
      <c r="E52">
        <f t="shared" si="20"/>
        <v>188</v>
      </c>
      <c r="F52">
        <f t="shared" si="20"/>
        <v>976</v>
      </c>
      <c r="G52">
        <f t="shared" si="20"/>
        <v>721</v>
      </c>
      <c r="H52" t="e">
        <f t="shared" si="20"/>
        <v>#VALUE!</v>
      </c>
      <c r="I52">
        <f t="shared" si="20"/>
        <v>33</v>
      </c>
      <c r="J52">
        <f t="shared" si="20"/>
        <v>1039</v>
      </c>
      <c r="K52" t="e">
        <f t="shared" si="20"/>
        <v>#VALUE!</v>
      </c>
      <c r="L52" t="e">
        <f t="shared" si="20"/>
        <v>#VALUE!</v>
      </c>
      <c r="M52">
        <f t="shared" si="20"/>
        <v>423</v>
      </c>
      <c r="N52">
        <f t="shared" si="20"/>
        <v>502</v>
      </c>
      <c r="O52">
        <f t="shared" si="20"/>
        <v>1163</v>
      </c>
      <c r="P52">
        <f t="shared" si="20"/>
        <v>281</v>
      </c>
      <c r="Q52">
        <f t="shared" si="20"/>
        <v>364</v>
      </c>
      <c r="R52">
        <f t="shared" si="24"/>
        <v>417</v>
      </c>
      <c r="S52">
        <f t="shared" si="24"/>
        <v>495</v>
      </c>
      <c r="T52">
        <f t="shared" si="24"/>
        <v>648</v>
      </c>
      <c r="U52">
        <f t="shared" si="24"/>
        <v>815</v>
      </c>
      <c r="V52">
        <f t="shared" si="24"/>
        <v>895</v>
      </c>
      <c r="W52">
        <f t="shared" si="24"/>
        <v>1053</v>
      </c>
      <c r="X52">
        <f t="shared" si="24"/>
        <v>1149</v>
      </c>
      <c r="Y52">
        <f t="shared" si="24"/>
        <v>1237</v>
      </c>
      <c r="Z52">
        <f t="shared" si="24"/>
        <v>1250</v>
      </c>
      <c r="AA52">
        <f t="shared" si="24"/>
        <v>127</v>
      </c>
      <c r="AB52" t="e">
        <f t="shared" si="24"/>
        <v>#VALUE!</v>
      </c>
      <c r="AC52">
        <f t="shared" si="24"/>
        <v>1196</v>
      </c>
      <c r="AD52">
        <f t="shared" si="24"/>
        <v>204</v>
      </c>
      <c r="AE52" t="e">
        <f t="shared" si="24"/>
        <v>#VALUE!</v>
      </c>
      <c r="AF52" t="e">
        <f t="shared" si="24"/>
        <v>#VALUE!</v>
      </c>
      <c r="AG52" t="e">
        <f t="shared" si="24"/>
        <v>#VALUE!</v>
      </c>
      <c r="AH52">
        <f t="shared" si="18"/>
        <v>327</v>
      </c>
      <c r="AI52">
        <f t="shared" si="18"/>
        <v>349</v>
      </c>
      <c r="AJ52">
        <f t="shared" si="18"/>
        <v>398</v>
      </c>
      <c r="AK52">
        <f t="shared" si="18"/>
        <v>825</v>
      </c>
      <c r="AL52">
        <f t="shared" si="18"/>
        <v>832</v>
      </c>
      <c r="AM52" t="e">
        <f t="shared" si="18"/>
        <v>#VALUE!</v>
      </c>
      <c r="AN52">
        <f t="shared" si="18"/>
        <v>1032</v>
      </c>
      <c r="AO52">
        <f t="shared" si="18"/>
        <v>252</v>
      </c>
      <c r="AP52">
        <f t="shared" si="18"/>
        <v>632</v>
      </c>
      <c r="AQ52">
        <f t="shared" si="18"/>
        <v>373</v>
      </c>
      <c r="AR52">
        <f t="shared" si="18"/>
        <v>608</v>
      </c>
      <c r="AS52">
        <f t="shared" si="18"/>
        <v>687</v>
      </c>
      <c r="AT52">
        <f t="shared" si="18"/>
        <v>783</v>
      </c>
      <c r="AU52">
        <f t="shared" si="18"/>
        <v>272</v>
      </c>
      <c r="AV52">
        <f t="shared" si="18"/>
        <v>470</v>
      </c>
      <c r="AW52">
        <f t="shared" ref="AW52:AW53" si="29">FIND(AW$1,$A52)</f>
        <v>241</v>
      </c>
      <c r="AX52">
        <f t="shared" si="26"/>
        <v>859</v>
      </c>
      <c r="AY52">
        <f t="shared" si="26"/>
        <v>579</v>
      </c>
      <c r="AZ52">
        <f t="shared" si="26"/>
        <v>441</v>
      </c>
      <c r="BA52" t="e">
        <f t="shared" si="26"/>
        <v>#VALUE!</v>
      </c>
      <c r="BB52">
        <f t="shared" si="26"/>
        <v>748</v>
      </c>
      <c r="BC52">
        <f t="shared" si="26"/>
        <v>949</v>
      </c>
      <c r="BD52">
        <f t="shared" si="26"/>
        <v>27</v>
      </c>
      <c r="BE52">
        <f t="shared" si="26"/>
        <v>551</v>
      </c>
      <c r="BF52" t="e">
        <f t="shared" si="26"/>
        <v>#VALUE!</v>
      </c>
      <c r="BG52">
        <f t="shared" si="26"/>
        <v>902</v>
      </c>
      <c r="BH52" t="e">
        <f t="shared" si="26"/>
        <v>#VALUE!</v>
      </c>
      <c r="BI52">
        <f t="shared" si="26"/>
        <v>1258</v>
      </c>
      <c r="BJ52">
        <f t="shared" si="26"/>
        <v>867</v>
      </c>
      <c r="BK52">
        <f t="shared" si="26"/>
        <v>299</v>
      </c>
      <c r="BL52">
        <f t="shared" si="26"/>
        <v>486</v>
      </c>
      <c r="BM52">
        <f t="shared" si="26"/>
        <v>1018</v>
      </c>
      <c r="BN52" t="e">
        <f t="shared" si="28"/>
        <v>#VALUE!</v>
      </c>
      <c r="BO52">
        <f t="shared" si="28"/>
        <v>801</v>
      </c>
      <c r="BP52">
        <f t="shared" si="28"/>
        <v>935</v>
      </c>
      <c r="BQ52">
        <f t="shared" si="28"/>
        <v>220</v>
      </c>
      <c r="BR52">
        <f t="shared" si="28"/>
        <v>62</v>
      </c>
      <c r="BS52">
        <f t="shared" si="28"/>
        <v>72</v>
      </c>
      <c r="BT52">
        <f t="shared" si="28"/>
        <v>82</v>
      </c>
      <c r="BU52">
        <f t="shared" si="28"/>
        <v>1065</v>
      </c>
      <c r="BV52" t="e">
        <f t="shared" si="28"/>
        <v>#VALUE!</v>
      </c>
      <c r="BW52">
        <f t="shared" si="28"/>
        <v>1095</v>
      </c>
      <c r="BX52" t="e">
        <f t="shared" si="28"/>
        <v>#VALUE!</v>
      </c>
      <c r="BY52">
        <f t="shared" si="28"/>
        <v>388</v>
      </c>
      <c r="BZ52">
        <f t="shared" si="28"/>
        <v>768</v>
      </c>
      <c r="CA52">
        <f t="shared" si="28"/>
        <v>1083</v>
      </c>
      <c r="CB52">
        <f t="shared" si="11"/>
        <v>1223</v>
      </c>
      <c r="CC52">
        <f t="shared" si="11"/>
        <v>314</v>
      </c>
      <c r="CD52">
        <f t="shared" si="11"/>
        <v>528</v>
      </c>
      <c r="CE52" t="e">
        <f t="shared" si="11"/>
        <v>#VALUE!</v>
      </c>
      <c r="CF52">
        <f t="shared" si="11"/>
        <v>1268</v>
      </c>
    </row>
    <row r="53" spans="1:84" x14ac:dyDescent="0.3">
      <c r="A53" t="s">
        <v>604</v>
      </c>
      <c r="B53">
        <f t="shared" si="20"/>
        <v>102</v>
      </c>
      <c r="C53" t="e">
        <f t="shared" si="20"/>
        <v>#VALUE!</v>
      </c>
      <c r="D53">
        <f t="shared" si="20"/>
        <v>659</v>
      </c>
      <c r="E53">
        <f t="shared" si="20"/>
        <v>188</v>
      </c>
      <c r="F53">
        <f t="shared" si="20"/>
        <v>976</v>
      </c>
      <c r="G53">
        <f t="shared" si="20"/>
        <v>721</v>
      </c>
      <c r="H53">
        <f t="shared" si="20"/>
        <v>1112</v>
      </c>
      <c r="I53" t="e">
        <f t="shared" si="20"/>
        <v>#VALUE!</v>
      </c>
      <c r="J53">
        <f t="shared" si="20"/>
        <v>1039</v>
      </c>
      <c r="K53">
        <f t="shared" si="20"/>
        <v>886</v>
      </c>
      <c r="L53" t="e">
        <f t="shared" si="20"/>
        <v>#VALUE!</v>
      </c>
      <c r="M53">
        <f t="shared" si="20"/>
        <v>423</v>
      </c>
      <c r="N53">
        <f t="shared" si="20"/>
        <v>502</v>
      </c>
      <c r="O53" t="e">
        <f t="shared" si="20"/>
        <v>#VALUE!</v>
      </c>
      <c r="P53">
        <f t="shared" si="20"/>
        <v>281</v>
      </c>
      <c r="Q53">
        <f t="shared" si="20"/>
        <v>364</v>
      </c>
      <c r="R53">
        <f t="shared" si="24"/>
        <v>417</v>
      </c>
      <c r="S53">
        <f t="shared" si="24"/>
        <v>495</v>
      </c>
      <c r="T53">
        <f t="shared" si="24"/>
        <v>648</v>
      </c>
      <c r="U53">
        <f t="shared" si="24"/>
        <v>815</v>
      </c>
      <c r="V53">
        <f t="shared" si="24"/>
        <v>895</v>
      </c>
      <c r="W53">
        <f t="shared" si="24"/>
        <v>1053</v>
      </c>
      <c r="X53" t="e">
        <f t="shared" si="24"/>
        <v>#VALUE!</v>
      </c>
      <c r="Y53">
        <f t="shared" si="24"/>
        <v>1236</v>
      </c>
      <c r="Z53" t="e">
        <f t="shared" si="24"/>
        <v>#VALUE!</v>
      </c>
      <c r="AA53">
        <f t="shared" si="24"/>
        <v>127</v>
      </c>
      <c r="AB53">
        <f t="shared" si="24"/>
        <v>697</v>
      </c>
      <c r="AC53">
        <f t="shared" si="24"/>
        <v>1195</v>
      </c>
      <c r="AD53">
        <f t="shared" si="24"/>
        <v>204</v>
      </c>
      <c r="AE53" t="e">
        <f t="shared" si="24"/>
        <v>#VALUE!</v>
      </c>
      <c r="AF53" t="e">
        <f t="shared" si="24"/>
        <v>#VALUE!</v>
      </c>
      <c r="AG53" t="e">
        <f t="shared" si="24"/>
        <v>#VALUE!</v>
      </c>
      <c r="AH53">
        <f t="shared" ref="AH53:AW68" si="30">FIND(AH$1,$A53)</f>
        <v>327</v>
      </c>
      <c r="AI53">
        <f t="shared" si="30"/>
        <v>349</v>
      </c>
      <c r="AJ53">
        <f t="shared" si="30"/>
        <v>398</v>
      </c>
      <c r="AK53">
        <f t="shared" si="30"/>
        <v>825</v>
      </c>
      <c r="AL53">
        <f t="shared" si="30"/>
        <v>832</v>
      </c>
      <c r="AM53" t="e">
        <f t="shared" si="30"/>
        <v>#VALUE!</v>
      </c>
      <c r="AN53">
        <f t="shared" si="30"/>
        <v>1032</v>
      </c>
      <c r="AO53">
        <f t="shared" si="30"/>
        <v>252</v>
      </c>
      <c r="AP53">
        <f t="shared" si="30"/>
        <v>632</v>
      </c>
      <c r="AQ53">
        <f t="shared" si="30"/>
        <v>373</v>
      </c>
      <c r="AR53">
        <f t="shared" si="30"/>
        <v>608</v>
      </c>
      <c r="AS53">
        <f t="shared" si="30"/>
        <v>687</v>
      </c>
      <c r="AT53">
        <f t="shared" si="30"/>
        <v>783</v>
      </c>
      <c r="AU53">
        <f t="shared" si="30"/>
        <v>272</v>
      </c>
      <c r="AV53">
        <f t="shared" si="30"/>
        <v>470</v>
      </c>
      <c r="AW53">
        <f t="shared" si="29"/>
        <v>241</v>
      </c>
      <c r="AX53">
        <f t="shared" si="26"/>
        <v>859</v>
      </c>
      <c r="AY53">
        <f t="shared" si="26"/>
        <v>579</v>
      </c>
      <c r="AZ53">
        <f t="shared" si="26"/>
        <v>441</v>
      </c>
      <c r="BA53" t="e">
        <f t="shared" si="26"/>
        <v>#VALUE!</v>
      </c>
      <c r="BB53">
        <f t="shared" si="26"/>
        <v>748</v>
      </c>
      <c r="BC53" t="e">
        <f t="shared" si="26"/>
        <v>#VALUE!</v>
      </c>
      <c r="BD53">
        <f t="shared" si="26"/>
        <v>27</v>
      </c>
      <c r="BE53">
        <f t="shared" si="26"/>
        <v>551</v>
      </c>
      <c r="BF53">
        <f t="shared" si="26"/>
        <v>847</v>
      </c>
      <c r="BG53">
        <f t="shared" si="26"/>
        <v>902</v>
      </c>
      <c r="BH53">
        <f t="shared" si="26"/>
        <v>966</v>
      </c>
      <c r="BI53">
        <f t="shared" si="26"/>
        <v>1257</v>
      </c>
      <c r="BJ53">
        <f t="shared" si="26"/>
        <v>867</v>
      </c>
      <c r="BK53">
        <f t="shared" si="26"/>
        <v>299</v>
      </c>
      <c r="BL53">
        <f t="shared" si="26"/>
        <v>486</v>
      </c>
      <c r="BM53">
        <f t="shared" si="26"/>
        <v>1018</v>
      </c>
      <c r="BN53" t="e">
        <f t="shared" si="28"/>
        <v>#VALUE!</v>
      </c>
      <c r="BO53">
        <f t="shared" si="28"/>
        <v>801</v>
      </c>
      <c r="BP53">
        <f t="shared" si="28"/>
        <v>935</v>
      </c>
      <c r="BQ53">
        <f t="shared" si="28"/>
        <v>220</v>
      </c>
      <c r="BR53">
        <f t="shared" si="28"/>
        <v>62</v>
      </c>
      <c r="BS53">
        <f t="shared" si="28"/>
        <v>72</v>
      </c>
      <c r="BT53">
        <f t="shared" si="28"/>
        <v>82</v>
      </c>
      <c r="BU53">
        <f t="shared" si="28"/>
        <v>1065</v>
      </c>
      <c r="BV53" t="e">
        <f t="shared" si="28"/>
        <v>#VALUE!</v>
      </c>
      <c r="BW53">
        <f t="shared" si="28"/>
        <v>1095</v>
      </c>
      <c r="BX53">
        <f t="shared" si="28"/>
        <v>94</v>
      </c>
      <c r="BY53">
        <f t="shared" si="28"/>
        <v>388</v>
      </c>
      <c r="BZ53">
        <f t="shared" si="28"/>
        <v>768</v>
      </c>
      <c r="CA53">
        <f t="shared" si="28"/>
        <v>1083</v>
      </c>
      <c r="CB53">
        <f t="shared" si="11"/>
        <v>1222</v>
      </c>
      <c r="CC53">
        <f t="shared" si="11"/>
        <v>314</v>
      </c>
      <c r="CD53">
        <f t="shared" si="11"/>
        <v>528</v>
      </c>
      <c r="CE53" t="e">
        <f t="shared" si="11"/>
        <v>#VALUE!</v>
      </c>
      <c r="CF53">
        <f t="shared" si="11"/>
        <v>1267</v>
      </c>
    </row>
    <row r="54" spans="1:84" x14ac:dyDescent="0.3">
      <c r="A54" t="s">
        <v>605</v>
      </c>
      <c r="B54">
        <f t="shared" si="20"/>
        <v>102</v>
      </c>
      <c r="C54" t="e">
        <f t="shared" si="20"/>
        <v>#VALUE!</v>
      </c>
      <c r="D54">
        <f t="shared" si="20"/>
        <v>659</v>
      </c>
      <c r="E54">
        <f t="shared" si="20"/>
        <v>188</v>
      </c>
      <c r="F54">
        <f t="shared" si="20"/>
        <v>976</v>
      </c>
      <c r="G54">
        <f t="shared" si="20"/>
        <v>721</v>
      </c>
      <c r="H54">
        <f t="shared" si="20"/>
        <v>1112</v>
      </c>
      <c r="I54">
        <f t="shared" si="20"/>
        <v>33</v>
      </c>
      <c r="J54">
        <f t="shared" si="20"/>
        <v>1039</v>
      </c>
      <c r="K54">
        <f t="shared" si="20"/>
        <v>886</v>
      </c>
      <c r="L54" t="e">
        <f t="shared" si="20"/>
        <v>#VALUE!</v>
      </c>
      <c r="M54">
        <f t="shared" si="20"/>
        <v>423</v>
      </c>
      <c r="N54">
        <f t="shared" si="20"/>
        <v>502</v>
      </c>
      <c r="O54" t="e">
        <f t="shared" si="20"/>
        <v>#VALUE!</v>
      </c>
      <c r="P54">
        <f t="shared" si="20"/>
        <v>281</v>
      </c>
      <c r="Q54">
        <f t="shared" si="20"/>
        <v>364</v>
      </c>
      <c r="R54" t="e">
        <f t="shared" si="24"/>
        <v>#VALUE!</v>
      </c>
      <c r="S54">
        <f t="shared" si="24"/>
        <v>495</v>
      </c>
      <c r="T54">
        <f t="shared" si="24"/>
        <v>648</v>
      </c>
      <c r="U54">
        <f t="shared" si="24"/>
        <v>815</v>
      </c>
      <c r="V54">
        <f t="shared" si="24"/>
        <v>895</v>
      </c>
      <c r="W54">
        <f t="shared" si="24"/>
        <v>1053</v>
      </c>
      <c r="X54">
        <f t="shared" si="24"/>
        <v>1149</v>
      </c>
      <c r="Y54">
        <f t="shared" si="24"/>
        <v>1237</v>
      </c>
      <c r="Z54">
        <f t="shared" si="24"/>
        <v>1250</v>
      </c>
      <c r="AA54" t="e">
        <f t="shared" si="24"/>
        <v>#VALUE!</v>
      </c>
      <c r="AB54">
        <f t="shared" si="24"/>
        <v>697</v>
      </c>
      <c r="AC54">
        <f t="shared" si="24"/>
        <v>1196</v>
      </c>
      <c r="AD54">
        <f t="shared" si="24"/>
        <v>204</v>
      </c>
      <c r="AE54" t="e">
        <f t="shared" si="24"/>
        <v>#VALUE!</v>
      </c>
      <c r="AF54" t="e">
        <f t="shared" si="24"/>
        <v>#VALUE!</v>
      </c>
      <c r="AG54" t="e">
        <f t="shared" si="24"/>
        <v>#VALUE!</v>
      </c>
      <c r="AH54">
        <f t="shared" si="30"/>
        <v>327</v>
      </c>
      <c r="AI54">
        <f t="shared" si="30"/>
        <v>349</v>
      </c>
      <c r="AJ54">
        <f t="shared" si="30"/>
        <v>398</v>
      </c>
      <c r="AK54">
        <f t="shared" si="30"/>
        <v>825</v>
      </c>
      <c r="AL54">
        <f t="shared" si="30"/>
        <v>832</v>
      </c>
      <c r="AM54" t="e">
        <f t="shared" si="30"/>
        <v>#VALUE!</v>
      </c>
      <c r="AN54">
        <f t="shared" si="30"/>
        <v>1032</v>
      </c>
      <c r="AO54">
        <f t="shared" si="30"/>
        <v>252</v>
      </c>
      <c r="AP54">
        <f t="shared" si="30"/>
        <v>632</v>
      </c>
      <c r="AQ54">
        <f t="shared" si="30"/>
        <v>373</v>
      </c>
      <c r="AR54" t="e">
        <f t="shared" si="30"/>
        <v>#VALUE!</v>
      </c>
      <c r="AS54">
        <f t="shared" si="30"/>
        <v>687</v>
      </c>
      <c r="AT54">
        <f t="shared" si="30"/>
        <v>783</v>
      </c>
      <c r="AU54">
        <f t="shared" si="30"/>
        <v>272</v>
      </c>
      <c r="AV54">
        <f t="shared" si="30"/>
        <v>470</v>
      </c>
      <c r="AW54">
        <f t="shared" si="30"/>
        <v>241</v>
      </c>
      <c r="AX54">
        <f t="shared" si="26"/>
        <v>859</v>
      </c>
      <c r="AY54">
        <f t="shared" si="26"/>
        <v>579</v>
      </c>
      <c r="AZ54">
        <f t="shared" si="26"/>
        <v>441</v>
      </c>
      <c r="BA54" t="e">
        <f t="shared" si="26"/>
        <v>#VALUE!</v>
      </c>
      <c r="BB54">
        <f t="shared" si="26"/>
        <v>748</v>
      </c>
      <c r="BC54">
        <f t="shared" si="26"/>
        <v>949</v>
      </c>
      <c r="BD54">
        <f t="shared" si="26"/>
        <v>27</v>
      </c>
      <c r="BE54">
        <f t="shared" si="26"/>
        <v>551</v>
      </c>
      <c r="BF54">
        <f t="shared" si="26"/>
        <v>847</v>
      </c>
      <c r="BG54">
        <f t="shared" si="26"/>
        <v>902</v>
      </c>
      <c r="BH54">
        <f t="shared" si="26"/>
        <v>966</v>
      </c>
      <c r="BI54">
        <f t="shared" si="26"/>
        <v>1258</v>
      </c>
      <c r="BJ54">
        <f t="shared" si="26"/>
        <v>867</v>
      </c>
      <c r="BK54">
        <f t="shared" si="26"/>
        <v>299</v>
      </c>
      <c r="BL54">
        <f t="shared" si="26"/>
        <v>486</v>
      </c>
      <c r="BM54">
        <f t="shared" si="26"/>
        <v>1018</v>
      </c>
      <c r="BN54" t="e">
        <f t="shared" si="28"/>
        <v>#VALUE!</v>
      </c>
      <c r="BO54">
        <f t="shared" si="28"/>
        <v>801</v>
      </c>
      <c r="BP54">
        <f t="shared" si="28"/>
        <v>935</v>
      </c>
      <c r="BQ54">
        <f t="shared" si="28"/>
        <v>220</v>
      </c>
      <c r="BR54">
        <f t="shared" si="28"/>
        <v>62</v>
      </c>
      <c r="BS54">
        <f t="shared" si="28"/>
        <v>72</v>
      </c>
      <c r="BT54">
        <f t="shared" si="28"/>
        <v>82</v>
      </c>
      <c r="BU54">
        <f t="shared" si="28"/>
        <v>1065</v>
      </c>
      <c r="BV54">
        <f t="shared" si="28"/>
        <v>558</v>
      </c>
      <c r="BW54">
        <f t="shared" si="28"/>
        <v>1095</v>
      </c>
      <c r="BX54">
        <f t="shared" si="28"/>
        <v>94</v>
      </c>
      <c r="BY54">
        <f t="shared" si="28"/>
        <v>388</v>
      </c>
      <c r="BZ54">
        <f t="shared" si="28"/>
        <v>768</v>
      </c>
      <c r="CA54">
        <f t="shared" si="28"/>
        <v>1083</v>
      </c>
      <c r="CB54">
        <f t="shared" si="11"/>
        <v>1223</v>
      </c>
      <c r="CC54">
        <f t="shared" si="11"/>
        <v>314</v>
      </c>
      <c r="CD54">
        <f t="shared" si="11"/>
        <v>528</v>
      </c>
      <c r="CE54" t="e">
        <f t="shared" si="11"/>
        <v>#VALUE!</v>
      </c>
      <c r="CF54">
        <f t="shared" si="11"/>
        <v>1268</v>
      </c>
    </row>
    <row r="55" spans="1:84" x14ac:dyDescent="0.3">
      <c r="A55" t="s">
        <v>606</v>
      </c>
      <c r="B55">
        <f t="shared" si="20"/>
        <v>102</v>
      </c>
      <c r="C55" t="e">
        <f t="shared" si="20"/>
        <v>#VALUE!</v>
      </c>
      <c r="D55">
        <f t="shared" si="20"/>
        <v>659</v>
      </c>
      <c r="E55">
        <f t="shared" si="20"/>
        <v>188</v>
      </c>
      <c r="F55">
        <f t="shared" si="20"/>
        <v>976</v>
      </c>
      <c r="G55">
        <f t="shared" si="20"/>
        <v>721</v>
      </c>
      <c r="H55">
        <f t="shared" si="20"/>
        <v>1112</v>
      </c>
      <c r="I55">
        <f t="shared" si="20"/>
        <v>33</v>
      </c>
      <c r="J55">
        <f t="shared" si="20"/>
        <v>1039</v>
      </c>
      <c r="K55">
        <f t="shared" si="20"/>
        <v>886</v>
      </c>
      <c r="L55" t="e">
        <f t="shared" si="20"/>
        <v>#VALUE!</v>
      </c>
      <c r="M55">
        <f t="shared" si="20"/>
        <v>423</v>
      </c>
      <c r="N55">
        <f t="shared" si="20"/>
        <v>502</v>
      </c>
      <c r="O55">
        <f t="shared" si="20"/>
        <v>1163</v>
      </c>
      <c r="P55">
        <f t="shared" si="20"/>
        <v>281</v>
      </c>
      <c r="Q55">
        <f t="shared" ref="Q55" si="31">FIND(Q$1,$A55)</f>
        <v>364</v>
      </c>
      <c r="R55">
        <f t="shared" si="24"/>
        <v>417</v>
      </c>
      <c r="S55">
        <f t="shared" si="24"/>
        <v>495</v>
      </c>
      <c r="T55">
        <f t="shared" si="24"/>
        <v>648</v>
      </c>
      <c r="U55">
        <f t="shared" si="24"/>
        <v>815</v>
      </c>
      <c r="V55">
        <f t="shared" si="24"/>
        <v>895</v>
      </c>
      <c r="W55">
        <f t="shared" si="24"/>
        <v>1053</v>
      </c>
      <c r="X55">
        <f t="shared" si="24"/>
        <v>1149</v>
      </c>
      <c r="Y55">
        <f t="shared" si="24"/>
        <v>1237</v>
      </c>
      <c r="Z55">
        <f t="shared" si="24"/>
        <v>1250</v>
      </c>
      <c r="AA55">
        <f t="shared" si="24"/>
        <v>127</v>
      </c>
      <c r="AB55">
        <f t="shared" si="24"/>
        <v>697</v>
      </c>
      <c r="AC55">
        <f t="shared" si="24"/>
        <v>1196</v>
      </c>
      <c r="AD55">
        <f t="shared" si="24"/>
        <v>204</v>
      </c>
      <c r="AE55" t="e">
        <f t="shared" si="24"/>
        <v>#VALUE!</v>
      </c>
      <c r="AF55" t="e">
        <f t="shared" si="24"/>
        <v>#VALUE!</v>
      </c>
      <c r="AG55" t="e">
        <f t="shared" si="24"/>
        <v>#VALUE!</v>
      </c>
      <c r="AH55">
        <f t="shared" si="30"/>
        <v>327</v>
      </c>
      <c r="AI55">
        <f t="shared" si="30"/>
        <v>349</v>
      </c>
      <c r="AJ55">
        <f t="shared" si="30"/>
        <v>398</v>
      </c>
      <c r="AK55">
        <f t="shared" si="30"/>
        <v>825</v>
      </c>
      <c r="AL55">
        <f t="shared" si="30"/>
        <v>832</v>
      </c>
      <c r="AM55" t="e">
        <f t="shared" si="30"/>
        <v>#VALUE!</v>
      </c>
      <c r="AN55">
        <f t="shared" si="30"/>
        <v>1032</v>
      </c>
      <c r="AO55">
        <f t="shared" si="30"/>
        <v>252</v>
      </c>
      <c r="AP55">
        <f t="shared" si="30"/>
        <v>632</v>
      </c>
      <c r="AQ55">
        <f t="shared" si="30"/>
        <v>373</v>
      </c>
      <c r="AR55">
        <f t="shared" si="30"/>
        <v>608</v>
      </c>
      <c r="AS55">
        <f t="shared" si="30"/>
        <v>687</v>
      </c>
      <c r="AT55">
        <f t="shared" si="30"/>
        <v>783</v>
      </c>
      <c r="AU55">
        <f t="shared" si="30"/>
        <v>272</v>
      </c>
      <c r="AV55">
        <f t="shared" si="30"/>
        <v>470</v>
      </c>
      <c r="AW55">
        <f t="shared" si="30"/>
        <v>241</v>
      </c>
      <c r="AX55">
        <f t="shared" si="26"/>
        <v>859</v>
      </c>
      <c r="AY55">
        <f t="shared" si="26"/>
        <v>579</v>
      </c>
      <c r="AZ55" t="e">
        <f t="shared" si="26"/>
        <v>#VALUE!</v>
      </c>
      <c r="BA55" t="e">
        <f t="shared" si="26"/>
        <v>#VALUE!</v>
      </c>
      <c r="BB55">
        <f t="shared" si="26"/>
        <v>748</v>
      </c>
      <c r="BC55">
        <f t="shared" si="26"/>
        <v>949</v>
      </c>
      <c r="BD55">
        <f t="shared" si="26"/>
        <v>27</v>
      </c>
      <c r="BE55">
        <f t="shared" si="26"/>
        <v>551</v>
      </c>
      <c r="BF55">
        <f t="shared" si="26"/>
        <v>847</v>
      </c>
      <c r="BG55">
        <f t="shared" si="26"/>
        <v>902</v>
      </c>
      <c r="BH55" t="e">
        <f t="shared" si="26"/>
        <v>#VALUE!</v>
      </c>
      <c r="BI55">
        <f t="shared" si="26"/>
        <v>1258</v>
      </c>
      <c r="BJ55">
        <f t="shared" si="26"/>
        <v>867</v>
      </c>
      <c r="BK55">
        <f t="shared" si="26"/>
        <v>299</v>
      </c>
      <c r="BL55">
        <f t="shared" si="26"/>
        <v>486</v>
      </c>
      <c r="BM55">
        <f t="shared" si="26"/>
        <v>1018</v>
      </c>
      <c r="BN55" t="e">
        <f t="shared" si="28"/>
        <v>#VALUE!</v>
      </c>
      <c r="BO55">
        <f t="shared" si="28"/>
        <v>801</v>
      </c>
      <c r="BP55">
        <f t="shared" si="28"/>
        <v>935</v>
      </c>
      <c r="BQ55">
        <f t="shared" si="28"/>
        <v>220</v>
      </c>
      <c r="BR55">
        <f t="shared" si="28"/>
        <v>62</v>
      </c>
      <c r="BS55">
        <f t="shared" si="28"/>
        <v>72</v>
      </c>
      <c r="BT55">
        <f t="shared" si="28"/>
        <v>82</v>
      </c>
      <c r="BU55">
        <f t="shared" si="28"/>
        <v>1065</v>
      </c>
      <c r="BV55">
        <f t="shared" si="28"/>
        <v>558</v>
      </c>
      <c r="BW55">
        <f t="shared" si="28"/>
        <v>1095</v>
      </c>
      <c r="BX55">
        <f t="shared" si="28"/>
        <v>94</v>
      </c>
      <c r="BY55">
        <f t="shared" si="28"/>
        <v>388</v>
      </c>
      <c r="BZ55">
        <f t="shared" si="28"/>
        <v>768</v>
      </c>
      <c r="CA55">
        <f t="shared" si="28"/>
        <v>1083</v>
      </c>
      <c r="CB55">
        <f t="shared" si="11"/>
        <v>1223</v>
      </c>
      <c r="CC55">
        <f t="shared" si="11"/>
        <v>314</v>
      </c>
      <c r="CD55">
        <f t="shared" si="11"/>
        <v>528</v>
      </c>
      <c r="CE55" t="e">
        <f t="shared" si="11"/>
        <v>#VALUE!</v>
      </c>
      <c r="CF55">
        <f t="shared" si="11"/>
        <v>1268</v>
      </c>
    </row>
    <row r="56" spans="1:84" x14ac:dyDescent="0.3">
      <c r="A56" t="s">
        <v>607</v>
      </c>
      <c r="B56">
        <f t="shared" ref="B56:Q71" si="32">FIND(B$1,$A56)</f>
        <v>102</v>
      </c>
      <c r="C56" t="e">
        <f t="shared" si="32"/>
        <v>#VALUE!</v>
      </c>
      <c r="D56">
        <f t="shared" si="32"/>
        <v>659</v>
      </c>
      <c r="E56">
        <f t="shared" si="32"/>
        <v>188</v>
      </c>
      <c r="F56" t="e">
        <f t="shared" si="32"/>
        <v>#VALUE!</v>
      </c>
      <c r="G56">
        <f t="shared" si="32"/>
        <v>721</v>
      </c>
      <c r="H56">
        <f t="shared" si="32"/>
        <v>1112</v>
      </c>
      <c r="I56">
        <f t="shared" si="32"/>
        <v>33</v>
      </c>
      <c r="J56">
        <f t="shared" si="32"/>
        <v>1039</v>
      </c>
      <c r="K56">
        <f t="shared" si="32"/>
        <v>886</v>
      </c>
      <c r="L56" t="e">
        <f t="shared" si="32"/>
        <v>#VALUE!</v>
      </c>
      <c r="M56">
        <f t="shared" si="32"/>
        <v>423</v>
      </c>
      <c r="N56">
        <f t="shared" si="32"/>
        <v>502</v>
      </c>
      <c r="O56" t="e">
        <f t="shared" si="32"/>
        <v>#VALUE!</v>
      </c>
      <c r="P56">
        <f t="shared" si="32"/>
        <v>281</v>
      </c>
      <c r="Q56">
        <f t="shared" si="32"/>
        <v>364</v>
      </c>
      <c r="R56">
        <f t="shared" si="24"/>
        <v>417</v>
      </c>
      <c r="S56">
        <f t="shared" si="24"/>
        <v>495</v>
      </c>
      <c r="T56">
        <f t="shared" si="24"/>
        <v>648</v>
      </c>
      <c r="U56">
        <f t="shared" si="24"/>
        <v>815</v>
      </c>
      <c r="V56">
        <f t="shared" si="24"/>
        <v>895</v>
      </c>
      <c r="W56">
        <f t="shared" si="24"/>
        <v>1053</v>
      </c>
      <c r="X56">
        <f t="shared" si="24"/>
        <v>1149</v>
      </c>
      <c r="Y56">
        <f t="shared" si="24"/>
        <v>1237</v>
      </c>
      <c r="Z56">
        <f t="shared" si="24"/>
        <v>1250</v>
      </c>
      <c r="AA56">
        <f t="shared" si="24"/>
        <v>127</v>
      </c>
      <c r="AB56">
        <f t="shared" si="24"/>
        <v>697</v>
      </c>
      <c r="AC56">
        <f t="shared" si="24"/>
        <v>1196</v>
      </c>
      <c r="AD56">
        <f t="shared" si="24"/>
        <v>204</v>
      </c>
      <c r="AE56" t="e">
        <f t="shared" si="24"/>
        <v>#VALUE!</v>
      </c>
      <c r="AF56" t="e">
        <f t="shared" si="24"/>
        <v>#VALUE!</v>
      </c>
      <c r="AG56" t="e">
        <f t="shared" si="24"/>
        <v>#VALUE!</v>
      </c>
      <c r="AH56">
        <f t="shared" si="30"/>
        <v>327</v>
      </c>
      <c r="AI56">
        <f t="shared" si="30"/>
        <v>349</v>
      </c>
      <c r="AJ56">
        <f t="shared" si="30"/>
        <v>398</v>
      </c>
      <c r="AK56">
        <f t="shared" si="30"/>
        <v>825</v>
      </c>
      <c r="AL56">
        <f t="shared" si="30"/>
        <v>832</v>
      </c>
      <c r="AM56" t="e">
        <f t="shared" si="30"/>
        <v>#VALUE!</v>
      </c>
      <c r="AN56">
        <f t="shared" si="30"/>
        <v>1032</v>
      </c>
      <c r="AO56">
        <f t="shared" si="30"/>
        <v>252</v>
      </c>
      <c r="AP56">
        <f t="shared" si="30"/>
        <v>632</v>
      </c>
      <c r="AQ56">
        <f t="shared" si="30"/>
        <v>373</v>
      </c>
      <c r="AR56">
        <f t="shared" si="30"/>
        <v>608</v>
      </c>
      <c r="AS56">
        <f t="shared" si="30"/>
        <v>687</v>
      </c>
      <c r="AT56">
        <f t="shared" si="30"/>
        <v>783</v>
      </c>
      <c r="AU56">
        <f t="shared" si="30"/>
        <v>272</v>
      </c>
      <c r="AV56">
        <f t="shared" si="30"/>
        <v>470</v>
      </c>
      <c r="AW56">
        <f t="shared" si="30"/>
        <v>241</v>
      </c>
      <c r="AX56">
        <f t="shared" si="26"/>
        <v>859</v>
      </c>
      <c r="AY56">
        <f t="shared" si="26"/>
        <v>579</v>
      </c>
      <c r="AZ56" t="e">
        <f t="shared" si="26"/>
        <v>#VALUE!</v>
      </c>
      <c r="BA56" t="e">
        <f t="shared" si="26"/>
        <v>#VALUE!</v>
      </c>
      <c r="BB56">
        <f t="shared" si="26"/>
        <v>748</v>
      </c>
      <c r="BC56">
        <f t="shared" si="26"/>
        <v>949</v>
      </c>
      <c r="BD56">
        <f t="shared" si="26"/>
        <v>27</v>
      </c>
      <c r="BE56">
        <f t="shared" si="26"/>
        <v>551</v>
      </c>
      <c r="BF56">
        <f t="shared" si="26"/>
        <v>847</v>
      </c>
      <c r="BG56">
        <f t="shared" si="26"/>
        <v>902</v>
      </c>
      <c r="BH56">
        <f t="shared" si="26"/>
        <v>966</v>
      </c>
      <c r="BI56">
        <f t="shared" si="26"/>
        <v>1258</v>
      </c>
      <c r="BJ56">
        <f t="shared" si="26"/>
        <v>867</v>
      </c>
      <c r="BK56">
        <f t="shared" si="26"/>
        <v>299</v>
      </c>
      <c r="BL56">
        <f t="shared" si="26"/>
        <v>486</v>
      </c>
      <c r="BM56">
        <f t="shared" si="26"/>
        <v>1018</v>
      </c>
      <c r="BN56" t="e">
        <f t="shared" si="28"/>
        <v>#VALUE!</v>
      </c>
      <c r="BO56">
        <f t="shared" si="28"/>
        <v>801</v>
      </c>
      <c r="BP56">
        <f t="shared" si="28"/>
        <v>935</v>
      </c>
      <c r="BQ56">
        <f t="shared" si="28"/>
        <v>220</v>
      </c>
      <c r="BR56">
        <f t="shared" si="28"/>
        <v>62</v>
      </c>
      <c r="BS56">
        <f t="shared" si="28"/>
        <v>72</v>
      </c>
      <c r="BT56">
        <f t="shared" si="28"/>
        <v>82</v>
      </c>
      <c r="BU56">
        <f t="shared" si="28"/>
        <v>1065</v>
      </c>
      <c r="BV56">
        <f t="shared" si="28"/>
        <v>558</v>
      </c>
      <c r="BW56">
        <f t="shared" si="28"/>
        <v>1095</v>
      </c>
      <c r="BX56">
        <f t="shared" si="28"/>
        <v>94</v>
      </c>
      <c r="BY56">
        <f t="shared" si="28"/>
        <v>388</v>
      </c>
      <c r="BZ56">
        <f t="shared" si="28"/>
        <v>768</v>
      </c>
      <c r="CA56">
        <f t="shared" si="28"/>
        <v>1083</v>
      </c>
      <c r="CB56">
        <f t="shared" si="11"/>
        <v>1223</v>
      </c>
      <c r="CC56">
        <f t="shared" si="11"/>
        <v>314</v>
      </c>
      <c r="CD56" t="e">
        <f t="shared" si="11"/>
        <v>#VALUE!</v>
      </c>
      <c r="CE56" t="e">
        <f t="shared" si="11"/>
        <v>#VALUE!</v>
      </c>
      <c r="CF56">
        <f t="shared" si="11"/>
        <v>1268</v>
      </c>
    </row>
    <row r="57" spans="1:84" x14ac:dyDescent="0.3">
      <c r="A57" t="s">
        <v>608</v>
      </c>
      <c r="B57">
        <f t="shared" si="32"/>
        <v>102</v>
      </c>
      <c r="C57" t="e">
        <f t="shared" si="32"/>
        <v>#VALUE!</v>
      </c>
      <c r="D57" t="e">
        <f t="shared" si="32"/>
        <v>#VALUE!</v>
      </c>
      <c r="E57">
        <f t="shared" si="32"/>
        <v>188</v>
      </c>
      <c r="F57">
        <f t="shared" si="32"/>
        <v>976</v>
      </c>
      <c r="G57">
        <f t="shared" si="32"/>
        <v>721</v>
      </c>
      <c r="H57">
        <f t="shared" si="32"/>
        <v>1112</v>
      </c>
      <c r="I57">
        <f t="shared" si="32"/>
        <v>33</v>
      </c>
      <c r="J57">
        <f t="shared" si="32"/>
        <v>1039</v>
      </c>
      <c r="K57">
        <f t="shared" si="32"/>
        <v>886</v>
      </c>
      <c r="L57" t="e">
        <f t="shared" si="32"/>
        <v>#VALUE!</v>
      </c>
      <c r="M57" t="e">
        <f t="shared" si="32"/>
        <v>#VALUE!</v>
      </c>
      <c r="N57">
        <f t="shared" si="32"/>
        <v>502</v>
      </c>
      <c r="O57">
        <f t="shared" si="32"/>
        <v>1163</v>
      </c>
      <c r="P57">
        <f t="shared" si="32"/>
        <v>281</v>
      </c>
      <c r="Q57">
        <f t="shared" si="32"/>
        <v>364</v>
      </c>
      <c r="R57">
        <f t="shared" si="24"/>
        <v>417</v>
      </c>
      <c r="S57">
        <f t="shared" si="24"/>
        <v>495</v>
      </c>
      <c r="T57">
        <f t="shared" si="24"/>
        <v>648</v>
      </c>
      <c r="U57">
        <f t="shared" si="24"/>
        <v>815</v>
      </c>
      <c r="V57">
        <f t="shared" si="24"/>
        <v>895</v>
      </c>
      <c r="W57">
        <f t="shared" si="24"/>
        <v>1053</v>
      </c>
      <c r="X57">
        <f t="shared" si="24"/>
        <v>1149</v>
      </c>
      <c r="Y57">
        <f t="shared" si="24"/>
        <v>1237</v>
      </c>
      <c r="Z57">
        <f t="shared" si="24"/>
        <v>1250</v>
      </c>
      <c r="AA57">
        <f t="shared" si="24"/>
        <v>127</v>
      </c>
      <c r="AB57">
        <f t="shared" si="24"/>
        <v>697</v>
      </c>
      <c r="AC57">
        <f t="shared" si="24"/>
        <v>1196</v>
      </c>
      <c r="AD57" t="e">
        <f t="shared" si="24"/>
        <v>#VALUE!</v>
      </c>
      <c r="AE57" t="e">
        <f t="shared" si="24"/>
        <v>#VALUE!</v>
      </c>
      <c r="AF57" t="e">
        <f t="shared" si="24"/>
        <v>#VALUE!</v>
      </c>
      <c r="AG57" t="e">
        <f t="shared" si="24"/>
        <v>#VALUE!</v>
      </c>
      <c r="AH57">
        <f t="shared" si="30"/>
        <v>327</v>
      </c>
      <c r="AI57">
        <f t="shared" si="30"/>
        <v>349</v>
      </c>
      <c r="AJ57">
        <f t="shared" si="30"/>
        <v>398</v>
      </c>
      <c r="AK57">
        <f t="shared" si="30"/>
        <v>825</v>
      </c>
      <c r="AL57">
        <f t="shared" si="30"/>
        <v>832</v>
      </c>
      <c r="AM57" t="e">
        <f t="shared" si="30"/>
        <v>#VALUE!</v>
      </c>
      <c r="AN57">
        <f t="shared" si="30"/>
        <v>1032</v>
      </c>
      <c r="AO57">
        <f t="shared" si="30"/>
        <v>252</v>
      </c>
      <c r="AP57">
        <f t="shared" si="30"/>
        <v>632</v>
      </c>
      <c r="AQ57">
        <f t="shared" si="30"/>
        <v>373</v>
      </c>
      <c r="AR57">
        <f t="shared" si="30"/>
        <v>608</v>
      </c>
      <c r="AS57">
        <f t="shared" si="30"/>
        <v>687</v>
      </c>
      <c r="AT57">
        <f t="shared" si="30"/>
        <v>783</v>
      </c>
      <c r="AU57">
        <f t="shared" si="30"/>
        <v>272</v>
      </c>
      <c r="AV57">
        <f t="shared" si="30"/>
        <v>470</v>
      </c>
      <c r="AW57">
        <f t="shared" si="30"/>
        <v>241</v>
      </c>
      <c r="AX57">
        <f t="shared" si="26"/>
        <v>859</v>
      </c>
      <c r="AY57">
        <f t="shared" si="26"/>
        <v>579</v>
      </c>
      <c r="AZ57">
        <f t="shared" si="26"/>
        <v>441</v>
      </c>
      <c r="BA57" t="e">
        <f t="shared" si="26"/>
        <v>#VALUE!</v>
      </c>
      <c r="BB57">
        <f t="shared" si="26"/>
        <v>748</v>
      </c>
      <c r="BC57">
        <f t="shared" si="26"/>
        <v>949</v>
      </c>
      <c r="BD57">
        <f t="shared" si="26"/>
        <v>27</v>
      </c>
      <c r="BE57">
        <f t="shared" si="26"/>
        <v>551</v>
      </c>
      <c r="BF57">
        <f t="shared" si="26"/>
        <v>847</v>
      </c>
      <c r="BG57" t="e">
        <f t="shared" si="26"/>
        <v>#VALUE!</v>
      </c>
      <c r="BH57" t="e">
        <f t="shared" si="26"/>
        <v>#VALUE!</v>
      </c>
      <c r="BI57">
        <f t="shared" si="26"/>
        <v>1258</v>
      </c>
      <c r="BJ57">
        <f t="shared" si="26"/>
        <v>867</v>
      </c>
      <c r="BK57" t="e">
        <f t="shared" si="26"/>
        <v>#VALUE!</v>
      </c>
      <c r="BL57">
        <f t="shared" si="26"/>
        <v>486</v>
      </c>
      <c r="BM57">
        <f t="shared" si="26"/>
        <v>1018</v>
      </c>
      <c r="BN57" t="e">
        <f t="shared" si="28"/>
        <v>#VALUE!</v>
      </c>
      <c r="BO57">
        <f t="shared" si="28"/>
        <v>801</v>
      </c>
      <c r="BP57">
        <f t="shared" si="28"/>
        <v>935</v>
      </c>
      <c r="BQ57">
        <f t="shared" si="28"/>
        <v>220</v>
      </c>
      <c r="BR57">
        <f t="shared" si="28"/>
        <v>62</v>
      </c>
      <c r="BS57">
        <f t="shared" si="28"/>
        <v>72</v>
      </c>
      <c r="BT57">
        <f t="shared" si="28"/>
        <v>82</v>
      </c>
      <c r="BU57">
        <f t="shared" si="28"/>
        <v>1065</v>
      </c>
      <c r="BV57">
        <f t="shared" si="28"/>
        <v>558</v>
      </c>
      <c r="BW57">
        <f t="shared" si="28"/>
        <v>1095</v>
      </c>
      <c r="BX57">
        <f t="shared" si="28"/>
        <v>94</v>
      </c>
      <c r="BY57">
        <f t="shared" si="28"/>
        <v>388</v>
      </c>
      <c r="BZ57">
        <f t="shared" si="28"/>
        <v>768</v>
      </c>
      <c r="CA57">
        <f t="shared" si="28"/>
        <v>1083</v>
      </c>
      <c r="CB57">
        <f t="shared" si="11"/>
        <v>1223</v>
      </c>
      <c r="CC57">
        <f t="shared" si="11"/>
        <v>314</v>
      </c>
      <c r="CD57">
        <f t="shared" si="11"/>
        <v>528</v>
      </c>
      <c r="CE57" t="e">
        <f t="shared" si="11"/>
        <v>#VALUE!</v>
      </c>
      <c r="CF57">
        <f t="shared" si="11"/>
        <v>1268</v>
      </c>
    </row>
    <row r="58" spans="1:84" x14ac:dyDescent="0.3">
      <c r="A58" t="s">
        <v>609</v>
      </c>
      <c r="B58">
        <f t="shared" si="32"/>
        <v>102</v>
      </c>
      <c r="C58" t="e">
        <f t="shared" si="32"/>
        <v>#VALUE!</v>
      </c>
      <c r="D58">
        <f t="shared" si="32"/>
        <v>659</v>
      </c>
      <c r="E58">
        <f t="shared" si="32"/>
        <v>188</v>
      </c>
      <c r="F58" t="e">
        <f t="shared" si="32"/>
        <v>#VALUE!</v>
      </c>
      <c r="G58">
        <f t="shared" si="32"/>
        <v>721</v>
      </c>
      <c r="H58">
        <f t="shared" si="32"/>
        <v>1113</v>
      </c>
      <c r="I58">
        <f t="shared" si="32"/>
        <v>33</v>
      </c>
      <c r="J58">
        <f t="shared" si="32"/>
        <v>1040</v>
      </c>
      <c r="K58">
        <f t="shared" si="32"/>
        <v>886</v>
      </c>
      <c r="L58" t="e">
        <f t="shared" si="32"/>
        <v>#VALUE!</v>
      </c>
      <c r="M58" t="e">
        <f t="shared" si="32"/>
        <v>#VALUE!</v>
      </c>
      <c r="N58" t="e">
        <f t="shared" si="32"/>
        <v>#VALUE!</v>
      </c>
      <c r="O58" t="e">
        <f t="shared" si="32"/>
        <v>#VALUE!</v>
      </c>
      <c r="P58" t="e">
        <f t="shared" si="32"/>
        <v>#VALUE!</v>
      </c>
      <c r="Q58">
        <f t="shared" si="32"/>
        <v>364</v>
      </c>
      <c r="R58">
        <f t="shared" si="24"/>
        <v>417</v>
      </c>
      <c r="S58">
        <f t="shared" si="24"/>
        <v>495</v>
      </c>
      <c r="T58">
        <f t="shared" si="24"/>
        <v>648</v>
      </c>
      <c r="U58">
        <f t="shared" si="24"/>
        <v>815</v>
      </c>
      <c r="V58">
        <f t="shared" si="24"/>
        <v>895</v>
      </c>
      <c r="W58">
        <f t="shared" si="24"/>
        <v>1054</v>
      </c>
      <c r="X58">
        <f t="shared" si="24"/>
        <v>1150</v>
      </c>
      <c r="Y58">
        <f t="shared" si="24"/>
        <v>1238</v>
      </c>
      <c r="Z58">
        <f t="shared" si="24"/>
        <v>1251</v>
      </c>
      <c r="AA58">
        <f t="shared" si="24"/>
        <v>127</v>
      </c>
      <c r="AB58">
        <f t="shared" si="24"/>
        <v>697</v>
      </c>
      <c r="AC58">
        <f t="shared" si="24"/>
        <v>1197</v>
      </c>
      <c r="AD58">
        <f t="shared" si="24"/>
        <v>204</v>
      </c>
      <c r="AE58" t="e">
        <f t="shared" si="24"/>
        <v>#VALUE!</v>
      </c>
      <c r="AF58" t="e">
        <f t="shared" si="24"/>
        <v>#VALUE!</v>
      </c>
      <c r="AG58" t="e">
        <f t="shared" si="24"/>
        <v>#VALUE!</v>
      </c>
      <c r="AH58">
        <f t="shared" si="30"/>
        <v>327</v>
      </c>
      <c r="AI58">
        <f t="shared" si="30"/>
        <v>349</v>
      </c>
      <c r="AJ58">
        <f t="shared" si="30"/>
        <v>398</v>
      </c>
      <c r="AK58">
        <f t="shared" si="30"/>
        <v>825</v>
      </c>
      <c r="AL58">
        <f t="shared" si="30"/>
        <v>832</v>
      </c>
      <c r="AM58" t="e">
        <f t="shared" si="30"/>
        <v>#VALUE!</v>
      </c>
      <c r="AN58">
        <f t="shared" si="30"/>
        <v>1033</v>
      </c>
      <c r="AO58">
        <f t="shared" si="30"/>
        <v>252</v>
      </c>
      <c r="AP58">
        <f t="shared" si="30"/>
        <v>632</v>
      </c>
      <c r="AQ58">
        <f t="shared" si="30"/>
        <v>373</v>
      </c>
      <c r="AR58">
        <f t="shared" si="30"/>
        <v>608</v>
      </c>
      <c r="AS58">
        <f t="shared" si="30"/>
        <v>687</v>
      </c>
      <c r="AT58">
        <f t="shared" si="30"/>
        <v>783</v>
      </c>
      <c r="AU58">
        <f t="shared" si="30"/>
        <v>272</v>
      </c>
      <c r="AV58">
        <f t="shared" si="30"/>
        <v>470</v>
      </c>
      <c r="AW58">
        <f t="shared" si="30"/>
        <v>241</v>
      </c>
      <c r="AX58">
        <f t="shared" si="26"/>
        <v>859</v>
      </c>
      <c r="AY58">
        <f t="shared" si="26"/>
        <v>579</v>
      </c>
      <c r="AZ58">
        <f t="shared" si="26"/>
        <v>441</v>
      </c>
      <c r="BA58" t="e">
        <f t="shared" si="26"/>
        <v>#VALUE!</v>
      </c>
      <c r="BB58">
        <f t="shared" si="26"/>
        <v>748</v>
      </c>
      <c r="BC58">
        <f t="shared" si="26"/>
        <v>949</v>
      </c>
      <c r="BD58">
        <f t="shared" si="26"/>
        <v>27</v>
      </c>
      <c r="BE58">
        <f t="shared" si="26"/>
        <v>551</v>
      </c>
      <c r="BF58" t="e">
        <f t="shared" si="26"/>
        <v>#VALUE!</v>
      </c>
      <c r="BG58" t="e">
        <f t="shared" si="26"/>
        <v>#VALUE!</v>
      </c>
      <c r="BH58">
        <f t="shared" si="26"/>
        <v>966</v>
      </c>
      <c r="BI58">
        <f t="shared" si="26"/>
        <v>1259</v>
      </c>
      <c r="BJ58">
        <f t="shared" si="26"/>
        <v>867</v>
      </c>
      <c r="BK58">
        <f t="shared" si="26"/>
        <v>299</v>
      </c>
      <c r="BL58">
        <f t="shared" si="26"/>
        <v>486</v>
      </c>
      <c r="BM58">
        <f t="shared" si="26"/>
        <v>1019</v>
      </c>
      <c r="BN58" t="e">
        <f t="shared" si="28"/>
        <v>#VALUE!</v>
      </c>
      <c r="BO58">
        <f t="shared" si="28"/>
        <v>801</v>
      </c>
      <c r="BP58">
        <f t="shared" si="28"/>
        <v>935</v>
      </c>
      <c r="BQ58">
        <f t="shared" si="28"/>
        <v>220</v>
      </c>
      <c r="BR58">
        <f t="shared" si="28"/>
        <v>62</v>
      </c>
      <c r="BS58">
        <f t="shared" si="28"/>
        <v>72</v>
      </c>
      <c r="BT58">
        <f t="shared" si="28"/>
        <v>82</v>
      </c>
      <c r="BU58">
        <f t="shared" si="28"/>
        <v>1066</v>
      </c>
      <c r="BV58">
        <f t="shared" si="28"/>
        <v>558</v>
      </c>
      <c r="BW58">
        <f t="shared" si="28"/>
        <v>1096</v>
      </c>
      <c r="BX58">
        <f t="shared" si="28"/>
        <v>94</v>
      </c>
      <c r="BY58">
        <f t="shared" si="28"/>
        <v>388</v>
      </c>
      <c r="BZ58">
        <f t="shared" si="28"/>
        <v>768</v>
      </c>
      <c r="CA58">
        <f t="shared" si="28"/>
        <v>1084</v>
      </c>
      <c r="CB58">
        <f t="shared" si="11"/>
        <v>1224</v>
      </c>
      <c r="CC58">
        <f t="shared" si="11"/>
        <v>314</v>
      </c>
      <c r="CD58">
        <f t="shared" si="11"/>
        <v>528</v>
      </c>
      <c r="CE58" t="e">
        <f t="shared" si="11"/>
        <v>#VALUE!</v>
      </c>
      <c r="CF58">
        <f t="shared" si="11"/>
        <v>1269</v>
      </c>
    </row>
    <row r="59" spans="1:84" x14ac:dyDescent="0.3">
      <c r="A59" t="s">
        <v>610</v>
      </c>
      <c r="B59">
        <f t="shared" si="32"/>
        <v>102</v>
      </c>
      <c r="C59" t="e">
        <f t="shared" si="32"/>
        <v>#VALUE!</v>
      </c>
      <c r="D59" t="e">
        <f t="shared" si="32"/>
        <v>#VALUE!</v>
      </c>
      <c r="E59">
        <f t="shared" si="32"/>
        <v>188</v>
      </c>
      <c r="F59">
        <f t="shared" si="32"/>
        <v>976</v>
      </c>
      <c r="G59">
        <f t="shared" si="32"/>
        <v>721</v>
      </c>
      <c r="H59">
        <f t="shared" si="32"/>
        <v>1112</v>
      </c>
      <c r="I59">
        <f t="shared" si="32"/>
        <v>33</v>
      </c>
      <c r="J59">
        <f t="shared" si="32"/>
        <v>1039</v>
      </c>
      <c r="K59">
        <f t="shared" si="32"/>
        <v>886</v>
      </c>
      <c r="L59" t="e">
        <f t="shared" si="32"/>
        <v>#VALUE!</v>
      </c>
      <c r="M59" t="e">
        <f t="shared" si="32"/>
        <v>#VALUE!</v>
      </c>
      <c r="N59">
        <f t="shared" si="32"/>
        <v>502</v>
      </c>
      <c r="O59">
        <f t="shared" si="32"/>
        <v>1163</v>
      </c>
      <c r="P59">
        <f t="shared" si="32"/>
        <v>281</v>
      </c>
      <c r="Q59">
        <f t="shared" si="32"/>
        <v>364</v>
      </c>
      <c r="R59">
        <f t="shared" si="24"/>
        <v>417</v>
      </c>
      <c r="S59">
        <f t="shared" si="24"/>
        <v>495</v>
      </c>
      <c r="T59">
        <f t="shared" si="24"/>
        <v>648</v>
      </c>
      <c r="U59">
        <f t="shared" si="24"/>
        <v>815</v>
      </c>
      <c r="V59">
        <f t="shared" si="24"/>
        <v>895</v>
      </c>
      <c r="W59">
        <f t="shared" si="24"/>
        <v>1053</v>
      </c>
      <c r="X59">
        <f t="shared" si="24"/>
        <v>1149</v>
      </c>
      <c r="Y59">
        <f t="shared" si="24"/>
        <v>1237</v>
      </c>
      <c r="Z59">
        <f t="shared" si="24"/>
        <v>1250</v>
      </c>
      <c r="AA59">
        <f t="shared" si="24"/>
        <v>127</v>
      </c>
      <c r="AB59" t="e">
        <f t="shared" si="24"/>
        <v>#VALUE!</v>
      </c>
      <c r="AC59">
        <f t="shared" si="24"/>
        <v>1196</v>
      </c>
      <c r="AD59">
        <f t="shared" si="24"/>
        <v>204</v>
      </c>
      <c r="AE59" t="e">
        <f t="shared" si="24"/>
        <v>#VALUE!</v>
      </c>
      <c r="AF59" t="e">
        <f t="shared" si="24"/>
        <v>#VALUE!</v>
      </c>
      <c r="AG59" t="e">
        <f t="shared" si="24"/>
        <v>#VALUE!</v>
      </c>
      <c r="AH59">
        <f t="shared" si="30"/>
        <v>327</v>
      </c>
      <c r="AI59">
        <f t="shared" si="30"/>
        <v>349</v>
      </c>
      <c r="AJ59">
        <f t="shared" si="30"/>
        <v>398</v>
      </c>
      <c r="AK59">
        <f t="shared" si="30"/>
        <v>825</v>
      </c>
      <c r="AL59">
        <f t="shared" si="30"/>
        <v>832</v>
      </c>
      <c r="AM59" t="e">
        <f t="shared" si="30"/>
        <v>#VALUE!</v>
      </c>
      <c r="AN59">
        <f t="shared" si="30"/>
        <v>1032</v>
      </c>
      <c r="AO59">
        <f t="shared" si="30"/>
        <v>252</v>
      </c>
      <c r="AP59">
        <f t="shared" si="30"/>
        <v>632</v>
      </c>
      <c r="AQ59">
        <f t="shared" si="30"/>
        <v>373</v>
      </c>
      <c r="AR59">
        <f t="shared" si="30"/>
        <v>608</v>
      </c>
      <c r="AS59">
        <f t="shared" si="30"/>
        <v>687</v>
      </c>
      <c r="AT59">
        <f t="shared" si="30"/>
        <v>783</v>
      </c>
      <c r="AU59">
        <f t="shared" si="30"/>
        <v>272</v>
      </c>
      <c r="AV59">
        <f t="shared" si="30"/>
        <v>470</v>
      </c>
      <c r="AW59">
        <f t="shared" si="30"/>
        <v>241</v>
      </c>
      <c r="AX59" t="e">
        <f t="shared" si="26"/>
        <v>#VALUE!</v>
      </c>
      <c r="AY59">
        <f t="shared" si="26"/>
        <v>579</v>
      </c>
      <c r="AZ59">
        <f t="shared" si="26"/>
        <v>441</v>
      </c>
      <c r="BA59" t="e">
        <f t="shared" si="26"/>
        <v>#VALUE!</v>
      </c>
      <c r="BB59">
        <f t="shared" si="26"/>
        <v>748</v>
      </c>
      <c r="BC59">
        <f t="shared" si="26"/>
        <v>949</v>
      </c>
      <c r="BD59">
        <f t="shared" si="26"/>
        <v>27</v>
      </c>
      <c r="BE59">
        <f t="shared" si="26"/>
        <v>551</v>
      </c>
      <c r="BF59">
        <f t="shared" si="26"/>
        <v>847</v>
      </c>
      <c r="BG59">
        <f t="shared" si="26"/>
        <v>902</v>
      </c>
      <c r="BH59" t="e">
        <f t="shared" si="26"/>
        <v>#VALUE!</v>
      </c>
      <c r="BI59">
        <f t="shared" si="26"/>
        <v>1258</v>
      </c>
      <c r="BJ59">
        <f t="shared" si="26"/>
        <v>867</v>
      </c>
      <c r="BK59">
        <f t="shared" si="26"/>
        <v>299</v>
      </c>
      <c r="BL59">
        <f t="shared" si="26"/>
        <v>486</v>
      </c>
      <c r="BM59">
        <f t="shared" si="26"/>
        <v>1018</v>
      </c>
      <c r="BN59" t="e">
        <f t="shared" si="28"/>
        <v>#VALUE!</v>
      </c>
      <c r="BO59">
        <f t="shared" si="28"/>
        <v>801</v>
      </c>
      <c r="BP59">
        <f t="shared" si="28"/>
        <v>935</v>
      </c>
      <c r="BQ59">
        <f t="shared" si="28"/>
        <v>220</v>
      </c>
      <c r="BR59">
        <f t="shared" si="28"/>
        <v>62</v>
      </c>
      <c r="BS59">
        <f t="shared" si="28"/>
        <v>72</v>
      </c>
      <c r="BT59">
        <f t="shared" si="28"/>
        <v>82</v>
      </c>
      <c r="BU59">
        <f t="shared" si="28"/>
        <v>1065</v>
      </c>
      <c r="BV59">
        <f t="shared" si="28"/>
        <v>558</v>
      </c>
      <c r="BW59">
        <f t="shared" si="28"/>
        <v>1095</v>
      </c>
      <c r="BX59">
        <f t="shared" si="28"/>
        <v>94</v>
      </c>
      <c r="BY59">
        <f t="shared" si="28"/>
        <v>388</v>
      </c>
      <c r="BZ59">
        <f t="shared" si="28"/>
        <v>768</v>
      </c>
      <c r="CA59">
        <f t="shared" si="28"/>
        <v>1083</v>
      </c>
      <c r="CB59" t="e">
        <f t="shared" si="11"/>
        <v>#VALUE!</v>
      </c>
      <c r="CC59">
        <f t="shared" si="11"/>
        <v>314</v>
      </c>
      <c r="CD59">
        <f t="shared" si="11"/>
        <v>528</v>
      </c>
      <c r="CE59" t="e">
        <f t="shared" si="11"/>
        <v>#VALUE!</v>
      </c>
      <c r="CF59">
        <f t="shared" si="11"/>
        <v>1268</v>
      </c>
    </row>
    <row r="60" spans="1:84" x14ac:dyDescent="0.3">
      <c r="A60" t="s">
        <v>611</v>
      </c>
      <c r="B60">
        <f t="shared" si="32"/>
        <v>102</v>
      </c>
      <c r="C60" t="e">
        <f t="shared" si="32"/>
        <v>#VALUE!</v>
      </c>
      <c r="D60">
        <f t="shared" si="32"/>
        <v>659</v>
      </c>
      <c r="E60">
        <f t="shared" si="32"/>
        <v>188</v>
      </c>
      <c r="F60">
        <f t="shared" si="32"/>
        <v>976</v>
      </c>
      <c r="G60">
        <f t="shared" si="32"/>
        <v>721</v>
      </c>
      <c r="H60">
        <f t="shared" si="32"/>
        <v>1112</v>
      </c>
      <c r="I60">
        <f t="shared" si="32"/>
        <v>33</v>
      </c>
      <c r="J60">
        <f t="shared" si="32"/>
        <v>1039</v>
      </c>
      <c r="K60">
        <f t="shared" si="32"/>
        <v>886</v>
      </c>
      <c r="L60" t="e">
        <f t="shared" si="32"/>
        <v>#VALUE!</v>
      </c>
      <c r="M60">
        <f t="shared" si="32"/>
        <v>423</v>
      </c>
      <c r="N60">
        <f t="shared" si="32"/>
        <v>502</v>
      </c>
      <c r="O60" t="e">
        <f t="shared" si="32"/>
        <v>#VALUE!</v>
      </c>
      <c r="P60">
        <f t="shared" si="32"/>
        <v>281</v>
      </c>
      <c r="Q60">
        <f t="shared" si="32"/>
        <v>364</v>
      </c>
      <c r="R60">
        <f t="shared" si="24"/>
        <v>417</v>
      </c>
      <c r="S60">
        <f t="shared" si="24"/>
        <v>495</v>
      </c>
      <c r="T60">
        <f t="shared" si="24"/>
        <v>648</v>
      </c>
      <c r="U60">
        <f t="shared" si="24"/>
        <v>815</v>
      </c>
      <c r="V60">
        <f t="shared" si="24"/>
        <v>895</v>
      </c>
      <c r="W60">
        <f t="shared" si="24"/>
        <v>1053</v>
      </c>
      <c r="X60">
        <f t="shared" si="24"/>
        <v>1149</v>
      </c>
      <c r="Y60">
        <f t="shared" si="24"/>
        <v>1237</v>
      </c>
      <c r="Z60">
        <f t="shared" si="24"/>
        <v>1250</v>
      </c>
      <c r="AA60">
        <f t="shared" si="24"/>
        <v>127</v>
      </c>
      <c r="AB60">
        <f t="shared" si="24"/>
        <v>697</v>
      </c>
      <c r="AC60">
        <f t="shared" si="24"/>
        <v>1196</v>
      </c>
      <c r="AD60">
        <f t="shared" si="24"/>
        <v>204</v>
      </c>
      <c r="AE60" t="e">
        <f t="shared" si="24"/>
        <v>#VALUE!</v>
      </c>
      <c r="AF60" t="e">
        <f t="shared" si="24"/>
        <v>#VALUE!</v>
      </c>
      <c r="AG60" t="e">
        <f t="shared" si="24"/>
        <v>#VALUE!</v>
      </c>
      <c r="AH60">
        <f t="shared" si="30"/>
        <v>327</v>
      </c>
      <c r="AI60">
        <f t="shared" si="30"/>
        <v>349</v>
      </c>
      <c r="AJ60">
        <f t="shared" si="30"/>
        <v>398</v>
      </c>
      <c r="AK60">
        <f t="shared" si="30"/>
        <v>825</v>
      </c>
      <c r="AL60">
        <f t="shared" si="30"/>
        <v>832</v>
      </c>
      <c r="AM60" t="e">
        <f t="shared" si="30"/>
        <v>#VALUE!</v>
      </c>
      <c r="AN60">
        <f t="shared" si="30"/>
        <v>1032</v>
      </c>
      <c r="AO60">
        <f t="shared" si="30"/>
        <v>252</v>
      </c>
      <c r="AP60">
        <f t="shared" si="30"/>
        <v>632</v>
      </c>
      <c r="AQ60">
        <f t="shared" si="30"/>
        <v>373</v>
      </c>
      <c r="AR60">
        <f t="shared" si="30"/>
        <v>608</v>
      </c>
      <c r="AS60">
        <f t="shared" si="30"/>
        <v>687</v>
      </c>
      <c r="AT60">
        <f t="shared" si="30"/>
        <v>783</v>
      </c>
      <c r="AU60">
        <f t="shared" si="30"/>
        <v>272</v>
      </c>
      <c r="AV60">
        <f t="shared" si="30"/>
        <v>470</v>
      </c>
      <c r="AW60">
        <f t="shared" si="30"/>
        <v>241</v>
      </c>
      <c r="AX60">
        <f t="shared" si="26"/>
        <v>859</v>
      </c>
      <c r="AY60">
        <f t="shared" si="26"/>
        <v>579</v>
      </c>
      <c r="AZ60">
        <f t="shared" si="26"/>
        <v>441</v>
      </c>
      <c r="BA60" t="e">
        <f t="shared" si="26"/>
        <v>#VALUE!</v>
      </c>
      <c r="BB60">
        <f t="shared" si="26"/>
        <v>748</v>
      </c>
      <c r="BC60">
        <f t="shared" si="26"/>
        <v>949</v>
      </c>
      <c r="BD60">
        <f t="shared" si="26"/>
        <v>27</v>
      </c>
      <c r="BE60">
        <f t="shared" si="26"/>
        <v>551</v>
      </c>
      <c r="BF60">
        <f t="shared" si="26"/>
        <v>847</v>
      </c>
      <c r="BG60">
        <f t="shared" si="26"/>
        <v>902</v>
      </c>
      <c r="BH60">
        <f t="shared" si="26"/>
        <v>966</v>
      </c>
      <c r="BI60">
        <f t="shared" si="26"/>
        <v>1258</v>
      </c>
      <c r="BJ60">
        <f t="shared" si="26"/>
        <v>867</v>
      </c>
      <c r="BK60">
        <f t="shared" si="26"/>
        <v>299</v>
      </c>
      <c r="BL60">
        <f t="shared" si="26"/>
        <v>486</v>
      </c>
      <c r="BM60">
        <f t="shared" si="26"/>
        <v>1018</v>
      </c>
      <c r="BN60" t="e">
        <f t="shared" si="28"/>
        <v>#VALUE!</v>
      </c>
      <c r="BO60">
        <f t="shared" si="28"/>
        <v>801</v>
      </c>
      <c r="BP60">
        <f t="shared" si="28"/>
        <v>935</v>
      </c>
      <c r="BQ60">
        <f t="shared" si="28"/>
        <v>220</v>
      </c>
      <c r="BR60">
        <f t="shared" si="28"/>
        <v>62</v>
      </c>
      <c r="BS60">
        <f t="shared" si="28"/>
        <v>72</v>
      </c>
      <c r="BT60">
        <f t="shared" si="28"/>
        <v>82</v>
      </c>
      <c r="BU60">
        <f t="shared" si="28"/>
        <v>1065</v>
      </c>
      <c r="BV60">
        <f t="shared" si="28"/>
        <v>558</v>
      </c>
      <c r="BW60">
        <f t="shared" si="28"/>
        <v>1095</v>
      </c>
      <c r="BX60">
        <f t="shared" si="28"/>
        <v>94</v>
      </c>
      <c r="BY60">
        <f t="shared" si="28"/>
        <v>388</v>
      </c>
      <c r="BZ60">
        <f t="shared" si="28"/>
        <v>768</v>
      </c>
      <c r="CA60">
        <f t="shared" si="28"/>
        <v>1083</v>
      </c>
      <c r="CB60">
        <f t="shared" si="11"/>
        <v>1223</v>
      </c>
      <c r="CC60">
        <f t="shared" si="11"/>
        <v>314</v>
      </c>
      <c r="CD60">
        <f t="shared" si="11"/>
        <v>528</v>
      </c>
      <c r="CE60" t="e">
        <f t="shared" si="11"/>
        <v>#VALUE!</v>
      </c>
      <c r="CF60">
        <f t="shared" si="11"/>
        <v>1268</v>
      </c>
    </row>
    <row r="61" spans="1:84" x14ac:dyDescent="0.3">
      <c r="A61" t="s">
        <v>612</v>
      </c>
      <c r="B61">
        <f t="shared" si="32"/>
        <v>102</v>
      </c>
      <c r="C61" t="e">
        <f t="shared" si="32"/>
        <v>#VALUE!</v>
      </c>
      <c r="D61">
        <f t="shared" si="32"/>
        <v>659</v>
      </c>
      <c r="E61">
        <f t="shared" si="32"/>
        <v>188</v>
      </c>
      <c r="F61">
        <f t="shared" si="32"/>
        <v>976</v>
      </c>
      <c r="G61">
        <f t="shared" si="32"/>
        <v>721</v>
      </c>
      <c r="H61">
        <f t="shared" si="32"/>
        <v>1112</v>
      </c>
      <c r="I61">
        <f t="shared" si="32"/>
        <v>33</v>
      </c>
      <c r="J61">
        <f t="shared" si="32"/>
        <v>1039</v>
      </c>
      <c r="K61">
        <f t="shared" si="32"/>
        <v>886</v>
      </c>
      <c r="L61" t="e">
        <f t="shared" si="32"/>
        <v>#VALUE!</v>
      </c>
      <c r="M61">
        <f t="shared" si="32"/>
        <v>423</v>
      </c>
      <c r="N61" t="e">
        <f t="shared" si="32"/>
        <v>#VALUE!</v>
      </c>
      <c r="O61">
        <f t="shared" si="32"/>
        <v>1163</v>
      </c>
      <c r="P61">
        <f t="shared" si="32"/>
        <v>281</v>
      </c>
      <c r="Q61">
        <f t="shared" si="32"/>
        <v>364</v>
      </c>
      <c r="R61">
        <f t="shared" si="24"/>
        <v>417</v>
      </c>
      <c r="S61">
        <f t="shared" si="24"/>
        <v>495</v>
      </c>
      <c r="T61">
        <f t="shared" si="24"/>
        <v>648</v>
      </c>
      <c r="U61">
        <f t="shared" si="24"/>
        <v>815</v>
      </c>
      <c r="V61">
        <f t="shared" si="24"/>
        <v>895</v>
      </c>
      <c r="W61">
        <f t="shared" si="24"/>
        <v>1053</v>
      </c>
      <c r="X61">
        <f t="shared" si="24"/>
        <v>1149</v>
      </c>
      <c r="Y61">
        <f t="shared" si="24"/>
        <v>1237</v>
      </c>
      <c r="Z61">
        <f t="shared" si="24"/>
        <v>1250</v>
      </c>
      <c r="AA61">
        <f t="shared" si="24"/>
        <v>127</v>
      </c>
      <c r="AB61">
        <f t="shared" si="24"/>
        <v>697</v>
      </c>
      <c r="AC61">
        <f t="shared" si="24"/>
        <v>1196</v>
      </c>
      <c r="AD61" t="e">
        <f t="shared" si="24"/>
        <v>#VALUE!</v>
      </c>
      <c r="AE61" t="e">
        <f t="shared" si="24"/>
        <v>#VALUE!</v>
      </c>
      <c r="AF61" t="e">
        <f t="shared" si="24"/>
        <v>#VALUE!</v>
      </c>
      <c r="AG61" t="e">
        <f t="shared" ref="AG61" si="33">FIND(AG$1,$A61)</f>
        <v>#VALUE!</v>
      </c>
      <c r="AH61">
        <f t="shared" si="30"/>
        <v>327</v>
      </c>
      <c r="AI61">
        <f t="shared" si="30"/>
        <v>349</v>
      </c>
      <c r="AJ61">
        <f t="shared" si="30"/>
        <v>398</v>
      </c>
      <c r="AK61">
        <f t="shared" si="30"/>
        <v>825</v>
      </c>
      <c r="AL61">
        <f t="shared" si="30"/>
        <v>832</v>
      </c>
      <c r="AM61" t="e">
        <f t="shared" si="30"/>
        <v>#VALUE!</v>
      </c>
      <c r="AN61">
        <f t="shared" si="30"/>
        <v>1032</v>
      </c>
      <c r="AO61">
        <f t="shared" si="30"/>
        <v>252</v>
      </c>
      <c r="AP61">
        <f t="shared" si="30"/>
        <v>632</v>
      </c>
      <c r="AQ61">
        <f t="shared" si="30"/>
        <v>373</v>
      </c>
      <c r="AR61">
        <f t="shared" si="30"/>
        <v>608</v>
      </c>
      <c r="AS61">
        <f t="shared" si="30"/>
        <v>687</v>
      </c>
      <c r="AT61">
        <f t="shared" si="30"/>
        <v>783</v>
      </c>
      <c r="AU61">
        <f t="shared" si="30"/>
        <v>272</v>
      </c>
      <c r="AV61">
        <f t="shared" si="30"/>
        <v>470</v>
      </c>
      <c r="AW61">
        <f t="shared" si="30"/>
        <v>241</v>
      </c>
      <c r="AX61">
        <f t="shared" si="26"/>
        <v>859</v>
      </c>
      <c r="AY61">
        <f t="shared" si="26"/>
        <v>579</v>
      </c>
      <c r="AZ61">
        <f t="shared" si="26"/>
        <v>441</v>
      </c>
      <c r="BA61" t="e">
        <f t="shared" si="26"/>
        <v>#VALUE!</v>
      </c>
      <c r="BB61">
        <f t="shared" si="26"/>
        <v>748</v>
      </c>
      <c r="BC61">
        <f t="shared" si="26"/>
        <v>949</v>
      </c>
      <c r="BD61" t="e">
        <f t="shared" si="26"/>
        <v>#VALUE!</v>
      </c>
      <c r="BE61">
        <f t="shared" si="26"/>
        <v>551</v>
      </c>
      <c r="BF61">
        <f t="shared" si="26"/>
        <v>847</v>
      </c>
      <c r="BG61">
        <f t="shared" si="26"/>
        <v>902</v>
      </c>
      <c r="BH61">
        <f t="shared" si="26"/>
        <v>966</v>
      </c>
      <c r="BI61">
        <f t="shared" si="26"/>
        <v>1258</v>
      </c>
      <c r="BJ61">
        <f t="shared" si="26"/>
        <v>867</v>
      </c>
      <c r="BK61">
        <f t="shared" si="26"/>
        <v>299</v>
      </c>
      <c r="BL61">
        <f t="shared" si="26"/>
        <v>486</v>
      </c>
      <c r="BM61">
        <f t="shared" si="26"/>
        <v>1018</v>
      </c>
      <c r="BN61" t="e">
        <f t="shared" si="28"/>
        <v>#VALUE!</v>
      </c>
      <c r="BO61">
        <f t="shared" si="28"/>
        <v>801</v>
      </c>
      <c r="BP61">
        <f t="shared" si="28"/>
        <v>935</v>
      </c>
      <c r="BQ61">
        <f t="shared" si="28"/>
        <v>220</v>
      </c>
      <c r="BR61">
        <f t="shared" si="28"/>
        <v>62</v>
      </c>
      <c r="BS61">
        <f t="shared" si="28"/>
        <v>72</v>
      </c>
      <c r="BT61">
        <f t="shared" si="28"/>
        <v>82</v>
      </c>
      <c r="BU61">
        <f t="shared" si="28"/>
        <v>1065</v>
      </c>
      <c r="BV61">
        <f t="shared" si="28"/>
        <v>558</v>
      </c>
      <c r="BW61">
        <f t="shared" si="28"/>
        <v>1095</v>
      </c>
      <c r="BX61">
        <f t="shared" si="28"/>
        <v>94</v>
      </c>
      <c r="BY61">
        <f t="shared" si="28"/>
        <v>388</v>
      </c>
      <c r="BZ61">
        <f t="shared" si="28"/>
        <v>768</v>
      </c>
      <c r="CA61">
        <f t="shared" si="28"/>
        <v>1083</v>
      </c>
      <c r="CB61">
        <f t="shared" si="11"/>
        <v>1223</v>
      </c>
      <c r="CC61">
        <f t="shared" si="11"/>
        <v>314</v>
      </c>
      <c r="CD61">
        <f t="shared" si="11"/>
        <v>528</v>
      </c>
      <c r="CE61" t="e">
        <f t="shared" si="11"/>
        <v>#VALUE!</v>
      </c>
      <c r="CF61">
        <f t="shared" ref="CB61:CF77" si="34">FIND(CF$1,$A61)</f>
        <v>1268</v>
      </c>
    </row>
    <row r="62" spans="1:84" x14ac:dyDescent="0.3">
      <c r="A62" t="s">
        <v>613</v>
      </c>
      <c r="B62">
        <f t="shared" si="32"/>
        <v>102</v>
      </c>
      <c r="C62" t="e">
        <f t="shared" si="32"/>
        <v>#VALUE!</v>
      </c>
      <c r="D62" t="e">
        <f t="shared" si="32"/>
        <v>#VALUE!</v>
      </c>
      <c r="E62">
        <f t="shared" si="32"/>
        <v>188</v>
      </c>
      <c r="F62">
        <f t="shared" si="32"/>
        <v>976</v>
      </c>
      <c r="G62">
        <f t="shared" si="32"/>
        <v>721</v>
      </c>
      <c r="H62">
        <f t="shared" si="32"/>
        <v>1112</v>
      </c>
      <c r="I62">
        <f t="shared" si="32"/>
        <v>33</v>
      </c>
      <c r="J62">
        <f t="shared" si="32"/>
        <v>1039</v>
      </c>
      <c r="K62">
        <f t="shared" si="32"/>
        <v>886</v>
      </c>
      <c r="L62" t="e">
        <f t="shared" si="32"/>
        <v>#VALUE!</v>
      </c>
      <c r="M62">
        <f t="shared" si="32"/>
        <v>423</v>
      </c>
      <c r="N62" t="e">
        <f t="shared" si="32"/>
        <v>#VALUE!</v>
      </c>
      <c r="O62">
        <f t="shared" si="32"/>
        <v>1163</v>
      </c>
      <c r="P62">
        <f t="shared" si="32"/>
        <v>281</v>
      </c>
      <c r="Q62">
        <f t="shared" si="32"/>
        <v>364</v>
      </c>
      <c r="R62">
        <f t="shared" ref="R62:AG77" si="35">FIND(R$1,$A62)</f>
        <v>417</v>
      </c>
      <c r="S62">
        <f t="shared" si="35"/>
        <v>495</v>
      </c>
      <c r="T62">
        <f t="shared" si="35"/>
        <v>648</v>
      </c>
      <c r="U62">
        <f t="shared" si="35"/>
        <v>815</v>
      </c>
      <c r="V62">
        <f t="shared" si="35"/>
        <v>895</v>
      </c>
      <c r="W62">
        <f t="shared" si="35"/>
        <v>1053</v>
      </c>
      <c r="X62">
        <f t="shared" si="35"/>
        <v>1149</v>
      </c>
      <c r="Y62">
        <f t="shared" si="35"/>
        <v>1237</v>
      </c>
      <c r="Z62">
        <f t="shared" si="35"/>
        <v>1250</v>
      </c>
      <c r="AA62">
        <f t="shared" si="35"/>
        <v>127</v>
      </c>
      <c r="AB62" t="e">
        <f t="shared" si="35"/>
        <v>#VALUE!</v>
      </c>
      <c r="AC62">
        <f t="shared" si="35"/>
        <v>1196</v>
      </c>
      <c r="AD62">
        <f t="shared" si="35"/>
        <v>204</v>
      </c>
      <c r="AE62" t="e">
        <f t="shared" si="35"/>
        <v>#VALUE!</v>
      </c>
      <c r="AF62" t="e">
        <f t="shared" si="35"/>
        <v>#VALUE!</v>
      </c>
      <c r="AG62" t="e">
        <f t="shared" si="35"/>
        <v>#VALUE!</v>
      </c>
      <c r="AH62">
        <f t="shared" si="30"/>
        <v>327</v>
      </c>
      <c r="AI62">
        <f t="shared" si="30"/>
        <v>349</v>
      </c>
      <c r="AJ62">
        <f t="shared" si="30"/>
        <v>398</v>
      </c>
      <c r="AK62">
        <f t="shared" si="30"/>
        <v>825</v>
      </c>
      <c r="AL62">
        <f t="shared" si="30"/>
        <v>832</v>
      </c>
      <c r="AM62" t="e">
        <f t="shared" si="30"/>
        <v>#VALUE!</v>
      </c>
      <c r="AN62">
        <f t="shared" si="30"/>
        <v>1032</v>
      </c>
      <c r="AO62">
        <f t="shared" si="30"/>
        <v>252</v>
      </c>
      <c r="AP62">
        <f t="shared" si="30"/>
        <v>632</v>
      </c>
      <c r="AQ62">
        <f t="shared" si="30"/>
        <v>373</v>
      </c>
      <c r="AR62">
        <f t="shared" si="30"/>
        <v>608</v>
      </c>
      <c r="AS62">
        <f t="shared" si="30"/>
        <v>687</v>
      </c>
      <c r="AT62">
        <f t="shared" si="30"/>
        <v>783</v>
      </c>
      <c r="AU62">
        <f t="shared" si="30"/>
        <v>272</v>
      </c>
      <c r="AV62">
        <f t="shared" si="30"/>
        <v>470</v>
      </c>
      <c r="AW62" t="e">
        <f t="shared" si="30"/>
        <v>#VALUE!</v>
      </c>
      <c r="AX62">
        <f t="shared" si="26"/>
        <v>859</v>
      </c>
      <c r="AY62">
        <f t="shared" si="26"/>
        <v>579</v>
      </c>
      <c r="AZ62">
        <f t="shared" si="26"/>
        <v>441</v>
      </c>
      <c r="BA62" t="e">
        <f t="shared" si="26"/>
        <v>#VALUE!</v>
      </c>
      <c r="BB62">
        <f t="shared" si="26"/>
        <v>748</v>
      </c>
      <c r="BC62">
        <f t="shared" si="26"/>
        <v>949</v>
      </c>
      <c r="BD62" t="e">
        <f t="shared" si="26"/>
        <v>#VALUE!</v>
      </c>
      <c r="BE62">
        <f t="shared" si="26"/>
        <v>551</v>
      </c>
      <c r="BF62">
        <f t="shared" si="26"/>
        <v>847</v>
      </c>
      <c r="BG62">
        <f t="shared" si="26"/>
        <v>902</v>
      </c>
      <c r="BH62" t="e">
        <f t="shared" si="26"/>
        <v>#VALUE!</v>
      </c>
      <c r="BI62">
        <f t="shared" si="26"/>
        <v>1258</v>
      </c>
      <c r="BJ62">
        <f t="shared" si="26"/>
        <v>867</v>
      </c>
      <c r="BK62">
        <f t="shared" si="26"/>
        <v>299</v>
      </c>
      <c r="BL62">
        <f t="shared" si="26"/>
        <v>486</v>
      </c>
      <c r="BM62">
        <f t="shared" si="26"/>
        <v>1018</v>
      </c>
      <c r="BN62" t="e">
        <f t="shared" si="28"/>
        <v>#VALUE!</v>
      </c>
      <c r="BO62">
        <f t="shared" si="28"/>
        <v>801</v>
      </c>
      <c r="BP62">
        <f t="shared" si="28"/>
        <v>935</v>
      </c>
      <c r="BQ62">
        <f t="shared" si="28"/>
        <v>220</v>
      </c>
      <c r="BR62">
        <f t="shared" si="28"/>
        <v>62</v>
      </c>
      <c r="BS62">
        <f t="shared" si="28"/>
        <v>72</v>
      </c>
      <c r="BT62">
        <f t="shared" si="28"/>
        <v>82</v>
      </c>
      <c r="BU62">
        <f t="shared" si="28"/>
        <v>1065</v>
      </c>
      <c r="BV62">
        <f t="shared" si="28"/>
        <v>558</v>
      </c>
      <c r="BW62">
        <f t="shared" si="28"/>
        <v>1095</v>
      </c>
      <c r="BX62">
        <f t="shared" si="28"/>
        <v>94</v>
      </c>
      <c r="BY62">
        <f t="shared" si="28"/>
        <v>388</v>
      </c>
      <c r="BZ62">
        <f t="shared" si="28"/>
        <v>768</v>
      </c>
      <c r="CA62">
        <f t="shared" si="28"/>
        <v>1083</v>
      </c>
      <c r="CB62">
        <f t="shared" si="34"/>
        <v>1223</v>
      </c>
      <c r="CC62">
        <f t="shared" si="34"/>
        <v>314</v>
      </c>
      <c r="CD62">
        <f t="shared" si="34"/>
        <v>528</v>
      </c>
      <c r="CE62" t="e">
        <f t="shared" si="34"/>
        <v>#VALUE!</v>
      </c>
      <c r="CF62">
        <f t="shared" si="34"/>
        <v>1268</v>
      </c>
    </row>
    <row r="63" spans="1:84" x14ac:dyDescent="0.3">
      <c r="A63" t="s">
        <v>614</v>
      </c>
      <c r="B63" t="e">
        <f t="shared" si="32"/>
        <v>#VALUE!</v>
      </c>
      <c r="C63" t="e">
        <f t="shared" si="32"/>
        <v>#VALUE!</v>
      </c>
      <c r="D63">
        <f t="shared" si="32"/>
        <v>659</v>
      </c>
      <c r="E63">
        <f t="shared" si="32"/>
        <v>188</v>
      </c>
      <c r="F63">
        <f t="shared" si="32"/>
        <v>976</v>
      </c>
      <c r="G63">
        <f t="shared" si="32"/>
        <v>721</v>
      </c>
      <c r="H63">
        <f t="shared" si="32"/>
        <v>1112</v>
      </c>
      <c r="I63">
        <f t="shared" si="32"/>
        <v>33</v>
      </c>
      <c r="J63">
        <f t="shared" si="32"/>
        <v>1039</v>
      </c>
      <c r="K63">
        <f t="shared" si="32"/>
        <v>886</v>
      </c>
      <c r="L63" t="e">
        <f t="shared" si="32"/>
        <v>#VALUE!</v>
      </c>
      <c r="M63">
        <f t="shared" si="32"/>
        <v>423</v>
      </c>
      <c r="N63" t="e">
        <f t="shared" si="32"/>
        <v>#VALUE!</v>
      </c>
      <c r="O63">
        <f t="shared" si="32"/>
        <v>1163</v>
      </c>
      <c r="P63">
        <f t="shared" si="32"/>
        <v>281</v>
      </c>
      <c r="Q63">
        <f t="shared" si="32"/>
        <v>364</v>
      </c>
      <c r="R63">
        <f t="shared" si="35"/>
        <v>417</v>
      </c>
      <c r="S63">
        <f t="shared" si="35"/>
        <v>495</v>
      </c>
      <c r="T63">
        <f t="shared" si="35"/>
        <v>648</v>
      </c>
      <c r="U63">
        <f t="shared" si="35"/>
        <v>815</v>
      </c>
      <c r="V63">
        <f t="shared" si="35"/>
        <v>895</v>
      </c>
      <c r="W63">
        <f t="shared" si="35"/>
        <v>1053</v>
      </c>
      <c r="X63">
        <f t="shared" si="35"/>
        <v>1149</v>
      </c>
      <c r="Y63">
        <f t="shared" si="35"/>
        <v>1237</v>
      </c>
      <c r="Z63">
        <f t="shared" si="35"/>
        <v>1250</v>
      </c>
      <c r="AA63">
        <f t="shared" si="35"/>
        <v>127</v>
      </c>
      <c r="AB63">
        <f t="shared" si="35"/>
        <v>697</v>
      </c>
      <c r="AC63">
        <f t="shared" si="35"/>
        <v>1196</v>
      </c>
      <c r="AD63" t="e">
        <f t="shared" si="35"/>
        <v>#VALUE!</v>
      </c>
      <c r="AE63" t="e">
        <f t="shared" si="35"/>
        <v>#VALUE!</v>
      </c>
      <c r="AF63" t="e">
        <f t="shared" si="35"/>
        <v>#VALUE!</v>
      </c>
      <c r="AG63" t="e">
        <f t="shared" si="35"/>
        <v>#VALUE!</v>
      </c>
      <c r="AH63">
        <f t="shared" si="30"/>
        <v>327</v>
      </c>
      <c r="AI63">
        <f t="shared" si="30"/>
        <v>349</v>
      </c>
      <c r="AJ63">
        <f t="shared" si="30"/>
        <v>398</v>
      </c>
      <c r="AK63">
        <f t="shared" si="30"/>
        <v>825</v>
      </c>
      <c r="AL63">
        <f t="shared" si="30"/>
        <v>832</v>
      </c>
      <c r="AM63" t="e">
        <f t="shared" si="30"/>
        <v>#VALUE!</v>
      </c>
      <c r="AN63">
        <f t="shared" si="30"/>
        <v>1032</v>
      </c>
      <c r="AO63">
        <f t="shared" si="30"/>
        <v>252</v>
      </c>
      <c r="AP63">
        <f t="shared" si="30"/>
        <v>632</v>
      </c>
      <c r="AQ63">
        <f t="shared" si="30"/>
        <v>373</v>
      </c>
      <c r="AR63">
        <f t="shared" si="30"/>
        <v>608</v>
      </c>
      <c r="AS63">
        <f t="shared" si="30"/>
        <v>687</v>
      </c>
      <c r="AT63">
        <f t="shared" si="30"/>
        <v>783</v>
      </c>
      <c r="AU63">
        <f t="shared" si="30"/>
        <v>272</v>
      </c>
      <c r="AV63">
        <f t="shared" si="30"/>
        <v>470</v>
      </c>
      <c r="AW63" t="e">
        <f t="shared" si="30"/>
        <v>#VALUE!</v>
      </c>
      <c r="AX63">
        <f t="shared" si="26"/>
        <v>859</v>
      </c>
      <c r="AY63">
        <f t="shared" si="26"/>
        <v>579</v>
      </c>
      <c r="AZ63">
        <f t="shared" si="26"/>
        <v>441</v>
      </c>
      <c r="BA63" t="e">
        <f t="shared" si="26"/>
        <v>#VALUE!</v>
      </c>
      <c r="BB63">
        <f t="shared" si="26"/>
        <v>748</v>
      </c>
      <c r="BC63">
        <f t="shared" si="26"/>
        <v>949</v>
      </c>
      <c r="BD63">
        <f t="shared" si="26"/>
        <v>27</v>
      </c>
      <c r="BE63" t="e">
        <f t="shared" si="26"/>
        <v>#VALUE!</v>
      </c>
      <c r="BF63">
        <f t="shared" si="26"/>
        <v>847</v>
      </c>
      <c r="BG63">
        <f t="shared" si="26"/>
        <v>902</v>
      </c>
      <c r="BH63" t="e">
        <f t="shared" si="26"/>
        <v>#VALUE!</v>
      </c>
      <c r="BI63">
        <f t="shared" si="26"/>
        <v>1258</v>
      </c>
      <c r="BJ63">
        <f t="shared" si="26"/>
        <v>867</v>
      </c>
      <c r="BK63">
        <f t="shared" si="26"/>
        <v>299</v>
      </c>
      <c r="BL63">
        <f t="shared" si="26"/>
        <v>486</v>
      </c>
      <c r="BM63">
        <f t="shared" si="26"/>
        <v>1018</v>
      </c>
      <c r="BN63" t="e">
        <f t="shared" si="28"/>
        <v>#VALUE!</v>
      </c>
      <c r="BO63">
        <f t="shared" si="28"/>
        <v>801</v>
      </c>
      <c r="BP63">
        <f t="shared" si="28"/>
        <v>935</v>
      </c>
      <c r="BQ63">
        <f t="shared" si="28"/>
        <v>220</v>
      </c>
      <c r="BR63">
        <f t="shared" si="28"/>
        <v>62</v>
      </c>
      <c r="BS63">
        <f t="shared" si="28"/>
        <v>72</v>
      </c>
      <c r="BT63">
        <f t="shared" si="28"/>
        <v>82</v>
      </c>
      <c r="BU63">
        <f t="shared" si="28"/>
        <v>1065</v>
      </c>
      <c r="BV63">
        <f t="shared" si="28"/>
        <v>558</v>
      </c>
      <c r="BW63">
        <f t="shared" si="28"/>
        <v>1095</v>
      </c>
      <c r="BX63">
        <f t="shared" si="28"/>
        <v>94</v>
      </c>
      <c r="BY63">
        <f t="shared" si="28"/>
        <v>388</v>
      </c>
      <c r="BZ63">
        <f t="shared" si="28"/>
        <v>768</v>
      </c>
      <c r="CA63">
        <f t="shared" si="28"/>
        <v>1083</v>
      </c>
      <c r="CB63" t="e">
        <f t="shared" si="34"/>
        <v>#VALUE!</v>
      </c>
      <c r="CC63">
        <f t="shared" si="34"/>
        <v>314</v>
      </c>
      <c r="CD63">
        <f t="shared" si="34"/>
        <v>528</v>
      </c>
      <c r="CE63" t="e">
        <f t="shared" si="34"/>
        <v>#VALUE!</v>
      </c>
      <c r="CF63">
        <f t="shared" si="34"/>
        <v>1268</v>
      </c>
    </row>
    <row r="64" spans="1:84" x14ac:dyDescent="0.3">
      <c r="A64" t="s">
        <v>615</v>
      </c>
      <c r="B64">
        <f t="shared" si="32"/>
        <v>102</v>
      </c>
      <c r="C64" t="e">
        <f t="shared" si="32"/>
        <v>#VALUE!</v>
      </c>
      <c r="D64">
        <f t="shared" si="32"/>
        <v>659</v>
      </c>
      <c r="E64">
        <f t="shared" si="32"/>
        <v>188</v>
      </c>
      <c r="F64">
        <f t="shared" si="32"/>
        <v>976</v>
      </c>
      <c r="G64">
        <f t="shared" si="32"/>
        <v>721</v>
      </c>
      <c r="H64">
        <f t="shared" si="32"/>
        <v>1112</v>
      </c>
      <c r="I64">
        <f t="shared" si="32"/>
        <v>33</v>
      </c>
      <c r="J64">
        <f t="shared" si="32"/>
        <v>1039</v>
      </c>
      <c r="K64">
        <f t="shared" si="32"/>
        <v>886</v>
      </c>
      <c r="L64" t="e">
        <f t="shared" si="32"/>
        <v>#VALUE!</v>
      </c>
      <c r="M64">
        <f t="shared" si="32"/>
        <v>423</v>
      </c>
      <c r="N64">
        <f t="shared" si="32"/>
        <v>502</v>
      </c>
      <c r="O64">
        <f t="shared" si="32"/>
        <v>1163</v>
      </c>
      <c r="P64">
        <f t="shared" si="32"/>
        <v>281</v>
      </c>
      <c r="Q64">
        <f t="shared" si="32"/>
        <v>364</v>
      </c>
      <c r="R64">
        <f t="shared" si="35"/>
        <v>417</v>
      </c>
      <c r="S64">
        <f t="shared" si="35"/>
        <v>495</v>
      </c>
      <c r="T64">
        <f t="shared" si="35"/>
        <v>648</v>
      </c>
      <c r="U64">
        <f t="shared" si="35"/>
        <v>815</v>
      </c>
      <c r="V64">
        <f t="shared" si="35"/>
        <v>895</v>
      </c>
      <c r="W64">
        <f t="shared" si="35"/>
        <v>1053</v>
      </c>
      <c r="X64">
        <f t="shared" si="35"/>
        <v>1149</v>
      </c>
      <c r="Y64">
        <f t="shared" si="35"/>
        <v>1237</v>
      </c>
      <c r="Z64">
        <f t="shared" si="35"/>
        <v>1250</v>
      </c>
      <c r="AA64">
        <f t="shared" si="35"/>
        <v>127</v>
      </c>
      <c r="AB64">
        <f t="shared" si="35"/>
        <v>697</v>
      </c>
      <c r="AC64">
        <f t="shared" si="35"/>
        <v>1196</v>
      </c>
      <c r="AD64">
        <f t="shared" si="35"/>
        <v>204</v>
      </c>
      <c r="AE64" t="e">
        <f t="shared" si="35"/>
        <v>#VALUE!</v>
      </c>
      <c r="AF64" t="e">
        <f t="shared" si="35"/>
        <v>#VALUE!</v>
      </c>
      <c r="AG64">
        <f t="shared" si="35"/>
        <v>135</v>
      </c>
      <c r="AH64">
        <f t="shared" si="30"/>
        <v>327</v>
      </c>
      <c r="AI64">
        <f t="shared" si="30"/>
        <v>349</v>
      </c>
      <c r="AJ64">
        <f t="shared" si="30"/>
        <v>398</v>
      </c>
      <c r="AK64">
        <f t="shared" si="30"/>
        <v>825</v>
      </c>
      <c r="AL64">
        <f t="shared" si="30"/>
        <v>832</v>
      </c>
      <c r="AM64" t="e">
        <f t="shared" si="30"/>
        <v>#VALUE!</v>
      </c>
      <c r="AN64" t="e">
        <f t="shared" si="30"/>
        <v>#VALUE!</v>
      </c>
      <c r="AO64">
        <f t="shared" si="30"/>
        <v>252</v>
      </c>
      <c r="AP64">
        <f t="shared" si="30"/>
        <v>632</v>
      </c>
      <c r="AQ64">
        <f t="shared" si="30"/>
        <v>373</v>
      </c>
      <c r="AR64">
        <f t="shared" si="30"/>
        <v>608</v>
      </c>
      <c r="AS64">
        <f t="shared" si="30"/>
        <v>687</v>
      </c>
      <c r="AT64">
        <f t="shared" si="30"/>
        <v>783</v>
      </c>
      <c r="AU64">
        <f t="shared" si="30"/>
        <v>272</v>
      </c>
      <c r="AV64">
        <f t="shared" si="30"/>
        <v>470</v>
      </c>
      <c r="AW64">
        <f t="shared" si="30"/>
        <v>241</v>
      </c>
      <c r="AX64">
        <f t="shared" si="26"/>
        <v>859</v>
      </c>
      <c r="AY64">
        <f t="shared" si="26"/>
        <v>579</v>
      </c>
      <c r="AZ64">
        <f t="shared" si="26"/>
        <v>441</v>
      </c>
      <c r="BA64" t="e">
        <f t="shared" si="26"/>
        <v>#VALUE!</v>
      </c>
      <c r="BB64">
        <f t="shared" si="26"/>
        <v>748</v>
      </c>
      <c r="BC64" t="e">
        <f t="shared" si="26"/>
        <v>#VALUE!</v>
      </c>
      <c r="BD64">
        <f t="shared" si="26"/>
        <v>27</v>
      </c>
      <c r="BE64">
        <f t="shared" si="26"/>
        <v>551</v>
      </c>
      <c r="BF64">
        <f t="shared" si="26"/>
        <v>847</v>
      </c>
      <c r="BG64">
        <f t="shared" si="26"/>
        <v>902</v>
      </c>
      <c r="BH64">
        <f t="shared" si="26"/>
        <v>966</v>
      </c>
      <c r="BI64">
        <f t="shared" si="26"/>
        <v>1258</v>
      </c>
      <c r="BJ64">
        <f t="shared" si="26"/>
        <v>867</v>
      </c>
      <c r="BK64">
        <f t="shared" si="26"/>
        <v>299</v>
      </c>
      <c r="BL64">
        <f t="shared" si="26"/>
        <v>486</v>
      </c>
      <c r="BM64">
        <f t="shared" ref="BM64" si="36">FIND(BM$1,$A64)</f>
        <v>1018</v>
      </c>
      <c r="BN64" t="e">
        <f t="shared" si="28"/>
        <v>#VALUE!</v>
      </c>
      <c r="BO64">
        <f t="shared" si="28"/>
        <v>801</v>
      </c>
      <c r="BP64">
        <f t="shared" si="28"/>
        <v>935</v>
      </c>
      <c r="BQ64">
        <f t="shared" si="28"/>
        <v>220</v>
      </c>
      <c r="BR64">
        <f t="shared" si="28"/>
        <v>62</v>
      </c>
      <c r="BS64">
        <f t="shared" si="28"/>
        <v>72</v>
      </c>
      <c r="BT64">
        <f t="shared" si="28"/>
        <v>82</v>
      </c>
      <c r="BU64">
        <f t="shared" si="28"/>
        <v>1065</v>
      </c>
      <c r="BV64">
        <f t="shared" si="28"/>
        <v>558</v>
      </c>
      <c r="BW64">
        <f t="shared" si="28"/>
        <v>1095</v>
      </c>
      <c r="BX64">
        <f t="shared" si="28"/>
        <v>94</v>
      </c>
      <c r="BY64">
        <f t="shared" si="28"/>
        <v>388</v>
      </c>
      <c r="BZ64">
        <f t="shared" si="28"/>
        <v>768</v>
      </c>
      <c r="CA64">
        <f t="shared" si="28"/>
        <v>1083</v>
      </c>
      <c r="CB64">
        <f t="shared" si="34"/>
        <v>1223</v>
      </c>
      <c r="CC64">
        <f t="shared" si="34"/>
        <v>314</v>
      </c>
      <c r="CD64">
        <f t="shared" si="34"/>
        <v>528</v>
      </c>
      <c r="CE64" t="e">
        <f t="shared" si="34"/>
        <v>#VALUE!</v>
      </c>
      <c r="CF64">
        <f t="shared" si="34"/>
        <v>1268</v>
      </c>
    </row>
    <row r="65" spans="1:84" x14ac:dyDescent="0.3">
      <c r="A65" t="s">
        <v>616</v>
      </c>
      <c r="B65">
        <f t="shared" si="32"/>
        <v>102</v>
      </c>
      <c r="C65" t="e">
        <f t="shared" si="32"/>
        <v>#VALUE!</v>
      </c>
      <c r="D65">
        <f t="shared" si="32"/>
        <v>659</v>
      </c>
      <c r="E65">
        <f t="shared" si="32"/>
        <v>188</v>
      </c>
      <c r="F65">
        <f t="shared" si="32"/>
        <v>975</v>
      </c>
      <c r="G65">
        <f t="shared" si="32"/>
        <v>721</v>
      </c>
      <c r="H65">
        <f t="shared" si="32"/>
        <v>1111</v>
      </c>
      <c r="I65">
        <f t="shared" si="32"/>
        <v>33</v>
      </c>
      <c r="J65">
        <f t="shared" si="32"/>
        <v>1038</v>
      </c>
      <c r="K65">
        <f t="shared" si="32"/>
        <v>885</v>
      </c>
      <c r="L65" t="e">
        <f t="shared" si="32"/>
        <v>#VALUE!</v>
      </c>
      <c r="M65">
        <f t="shared" si="32"/>
        <v>423</v>
      </c>
      <c r="N65">
        <f t="shared" si="32"/>
        <v>502</v>
      </c>
      <c r="O65" t="e">
        <f t="shared" si="32"/>
        <v>#VALUE!</v>
      </c>
      <c r="P65">
        <f t="shared" si="32"/>
        <v>281</v>
      </c>
      <c r="Q65">
        <f t="shared" si="32"/>
        <v>364</v>
      </c>
      <c r="R65">
        <f t="shared" si="35"/>
        <v>417</v>
      </c>
      <c r="S65">
        <f t="shared" si="35"/>
        <v>495</v>
      </c>
      <c r="T65">
        <f t="shared" si="35"/>
        <v>648</v>
      </c>
      <c r="U65">
        <f t="shared" si="35"/>
        <v>814</v>
      </c>
      <c r="V65">
        <f t="shared" si="35"/>
        <v>894</v>
      </c>
      <c r="W65">
        <f t="shared" si="35"/>
        <v>1052</v>
      </c>
      <c r="X65">
        <f t="shared" si="35"/>
        <v>1148</v>
      </c>
      <c r="Y65">
        <f t="shared" si="35"/>
        <v>1236</v>
      </c>
      <c r="Z65">
        <f t="shared" si="35"/>
        <v>1249</v>
      </c>
      <c r="AA65">
        <f t="shared" si="35"/>
        <v>127</v>
      </c>
      <c r="AB65">
        <f t="shared" si="35"/>
        <v>697</v>
      </c>
      <c r="AC65">
        <f t="shared" si="35"/>
        <v>1195</v>
      </c>
      <c r="AD65">
        <f t="shared" si="35"/>
        <v>204</v>
      </c>
      <c r="AE65" t="e">
        <f t="shared" si="35"/>
        <v>#VALUE!</v>
      </c>
      <c r="AF65" t="e">
        <f t="shared" si="35"/>
        <v>#VALUE!</v>
      </c>
      <c r="AG65">
        <f t="shared" si="35"/>
        <v>135</v>
      </c>
      <c r="AH65">
        <f t="shared" si="30"/>
        <v>327</v>
      </c>
      <c r="AI65">
        <f t="shared" si="30"/>
        <v>349</v>
      </c>
      <c r="AJ65">
        <f t="shared" si="30"/>
        <v>398</v>
      </c>
      <c r="AK65">
        <f t="shared" si="30"/>
        <v>824</v>
      </c>
      <c r="AL65">
        <f t="shared" si="30"/>
        <v>831</v>
      </c>
      <c r="AM65" t="e">
        <f t="shared" si="30"/>
        <v>#VALUE!</v>
      </c>
      <c r="AN65">
        <f t="shared" si="30"/>
        <v>1031</v>
      </c>
      <c r="AO65">
        <f t="shared" si="30"/>
        <v>252</v>
      </c>
      <c r="AP65">
        <f t="shared" si="30"/>
        <v>632</v>
      </c>
      <c r="AQ65">
        <f t="shared" si="30"/>
        <v>373</v>
      </c>
      <c r="AR65">
        <f t="shared" si="30"/>
        <v>608</v>
      </c>
      <c r="AS65">
        <f t="shared" si="30"/>
        <v>687</v>
      </c>
      <c r="AT65" t="e">
        <f t="shared" si="30"/>
        <v>#VALUE!</v>
      </c>
      <c r="AU65">
        <f t="shared" si="30"/>
        <v>272</v>
      </c>
      <c r="AV65">
        <f t="shared" si="30"/>
        <v>470</v>
      </c>
      <c r="AW65">
        <f t="shared" si="30"/>
        <v>241</v>
      </c>
      <c r="AX65">
        <f t="shared" ref="AX65:BM77" si="37">FIND(AX$1,$A65)</f>
        <v>858</v>
      </c>
      <c r="AY65">
        <f t="shared" si="37"/>
        <v>579</v>
      </c>
      <c r="AZ65">
        <f t="shared" si="37"/>
        <v>441</v>
      </c>
      <c r="BA65" t="e">
        <f t="shared" si="37"/>
        <v>#VALUE!</v>
      </c>
      <c r="BB65">
        <f t="shared" si="37"/>
        <v>748</v>
      </c>
      <c r="BC65">
        <f t="shared" si="37"/>
        <v>948</v>
      </c>
      <c r="BD65">
        <f t="shared" si="37"/>
        <v>27</v>
      </c>
      <c r="BE65">
        <f t="shared" si="37"/>
        <v>551</v>
      </c>
      <c r="BF65">
        <f t="shared" si="37"/>
        <v>846</v>
      </c>
      <c r="BG65">
        <f t="shared" si="37"/>
        <v>901</v>
      </c>
      <c r="BH65">
        <f t="shared" si="37"/>
        <v>965</v>
      </c>
      <c r="BI65">
        <f t="shared" si="37"/>
        <v>1257</v>
      </c>
      <c r="BJ65">
        <f t="shared" si="37"/>
        <v>866</v>
      </c>
      <c r="BK65">
        <f t="shared" si="37"/>
        <v>299</v>
      </c>
      <c r="BL65">
        <f t="shared" si="37"/>
        <v>486</v>
      </c>
      <c r="BM65">
        <f t="shared" si="37"/>
        <v>1017</v>
      </c>
      <c r="BN65" t="e">
        <f t="shared" si="28"/>
        <v>#VALUE!</v>
      </c>
      <c r="BO65">
        <f t="shared" si="28"/>
        <v>800</v>
      </c>
      <c r="BP65">
        <f t="shared" si="28"/>
        <v>934</v>
      </c>
      <c r="BQ65">
        <f t="shared" si="28"/>
        <v>220</v>
      </c>
      <c r="BR65">
        <f t="shared" si="28"/>
        <v>62</v>
      </c>
      <c r="BS65">
        <f t="shared" si="28"/>
        <v>72</v>
      </c>
      <c r="BT65">
        <f t="shared" si="28"/>
        <v>82</v>
      </c>
      <c r="BU65">
        <f t="shared" si="28"/>
        <v>1064</v>
      </c>
      <c r="BV65">
        <f t="shared" si="28"/>
        <v>558</v>
      </c>
      <c r="BW65">
        <f t="shared" si="28"/>
        <v>1094</v>
      </c>
      <c r="BX65">
        <f t="shared" si="28"/>
        <v>94</v>
      </c>
      <c r="BY65">
        <f t="shared" si="28"/>
        <v>388</v>
      </c>
      <c r="BZ65">
        <f t="shared" si="28"/>
        <v>768</v>
      </c>
      <c r="CA65">
        <f t="shared" si="28"/>
        <v>1082</v>
      </c>
      <c r="CB65">
        <f t="shared" si="34"/>
        <v>1222</v>
      </c>
      <c r="CC65">
        <f t="shared" si="34"/>
        <v>314</v>
      </c>
      <c r="CD65">
        <f t="shared" si="34"/>
        <v>528</v>
      </c>
      <c r="CE65" t="e">
        <f t="shared" si="34"/>
        <v>#VALUE!</v>
      </c>
      <c r="CF65">
        <f t="shared" si="34"/>
        <v>1267</v>
      </c>
    </row>
    <row r="66" spans="1:84" x14ac:dyDescent="0.3">
      <c r="A66" t="s">
        <v>617</v>
      </c>
      <c r="B66">
        <f t="shared" si="32"/>
        <v>102</v>
      </c>
      <c r="C66" t="e">
        <f t="shared" si="32"/>
        <v>#VALUE!</v>
      </c>
      <c r="D66">
        <f t="shared" si="32"/>
        <v>659</v>
      </c>
      <c r="E66">
        <f t="shared" si="32"/>
        <v>188</v>
      </c>
      <c r="F66">
        <f t="shared" si="32"/>
        <v>976</v>
      </c>
      <c r="G66">
        <f t="shared" si="32"/>
        <v>721</v>
      </c>
      <c r="H66" t="e">
        <f t="shared" si="32"/>
        <v>#VALUE!</v>
      </c>
      <c r="I66">
        <f t="shared" si="32"/>
        <v>33</v>
      </c>
      <c r="J66">
        <f t="shared" si="32"/>
        <v>1039</v>
      </c>
      <c r="K66">
        <f t="shared" si="32"/>
        <v>886</v>
      </c>
      <c r="L66" t="e">
        <f t="shared" si="32"/>
        <v>#VALUE!</v>
      </c>
      <c r="M66">
        <f t="shared" si="32"/>
        <v>423</v>
      </c>
      <c r="N66">
        <f t="shared" si="32"/>
        <v>502</v>
      </c>
      <c r="O66">
        <f t="shared" si="32"/>
        <v>1163</v>
      </c>
      <c r="P66">
        <f t="shared" si="32"/>
        <v>281</v>
      </c>
      <c r="Q66">
        <f t="shared" si="32"/>
        <v>364</v>
      </c>
      <c r="R66">
        <f t="shared" si="35"/>
        <v>417</v>
      </c>
      <c r="S66" t="e">
        <f t="shared" si="35"/>
        <v>#VALUE!</v>
      </c>
      <c r="T66">
        <f t="shared" si="35"/>
        <v>648</v>
      </c>
      <c r="U66">
        <f t="shared" si="35"/>
        <v>815</v>
      </c>
      <c r="V66">
        <f t="shared" si="35"/>
        <v>895</v>
      </c>
      <c r="W66">
        <f t="shared" si="35"/>
        <v>1053</v>
      </c>
      <c r="X66">
        <f t="shared" si="35"/>
        <v>1149</v>
      </c>
      <c r="Y66">
        <f t="shared" si="35"/>
        <v>1237</v>
      </c>
      <c r="Z66">
        <f t="shared" si="35"/>
        <v>1250</v>
      </c>
      <c r="AA66">
        <f t="shared" si="35"/>
        <v>127</v>
      </c>
      <c r="AB66">
        <f t="shared" si="35"/>
        <v>697</v>
      </c>
      <c r="AC66">
        <f t="shared" si="35"/>
        <v>1196</v>
      </c>
      <c r="AD66">
        <f t="shared" si="35"/>
        <v>204</v>
      </c>
      <c r="AE66" t="e">
        <f t="shared" si="35"/>
        <v>#VALUE!</v>
      </c>
      <c r="AF66" t="e">
        <f t="shared" si="35"/>
        <v>#VALUE!</v>
      </c>
      <c r="AG66" t="e">
        <f t="shared" si="35"/>
        <v>#VALUE!</v>
      </c>
      <c r="AH66">
        <f t="shared" si="30"/>
        <v>327</v>
      </c>
      <c r="AI66">
        <f t="shared" si="30"/>
        <v>349</v>
      </c>
      <c r="AJ66">
        <f t="shared" si="30"/>
        <v>398</v>
      </c>
      <c r="AK66">
        <f t="shared" si="30"/>
        <v>825</v>
      </c>
      <c r="AL66">
        <f t="shared" si="30"/>
        <v>832</v>
      </c>
      <c r="AM66" t="e">
        <f t="shared" si="30"/>
        <v>#VALUE!</v>
      </c>
      <c r="AN66">
        <f t="shared" si="30"/>
        <v>1032</v>
      </c>
      <c r="AO66">
        <f t="shared" si="30"/>
        <v>252</v>
      </c>
      <c r="AP66">
        <f t="shared" si="30"/>
        <v>632</v>
      </c>
      <c r="AQ66">
        <f t="shared" si="30"/>
        <v>373</v>
      </c>
      <c r="AR66">
        <f t="shared" si="30"/>
        <v>608</v>
      </c>
      <c r="AS66">
        <f t="shared" si="30"/>
        <v>687</v>
      </c>
      <c r="AT66">
        <f t="shared" si="30"/>
        <v>783</v>
      </c>
      <c r="AU66">
        <f t="shared" si="30"/>
        <v>272</v>
      </c>
      <c r="AV66">
        <f t="shared" si="30"/>
        <v>470</v>
      </c>
      <c r="AW66">
        <f t="shared" si="30"/>
        <v>241</v>
      </c>
      <c r="AX66">
        <f t="shared" si="37"/>
        <v>859</v>
      </c>
      <c r="AY66">
        <f t="shared" si="37"/>
        <v>579</v>
      </c>
      <c r="AZ66">
        <f t="shared" si="37"/>
        <v>441</v>
      </c>
      <c r="BA66" t="e">
        <f t="shared" si="37"/>
        <v>#VALUE!</v>
      </c>
      <c r="BB66">
        <f t="shared" si="37"/>
        <v>748</v>
      </c>
      <c r="BC66">
        <f t="shared" si="37"/>
        <v>949</v>
      </c>
      <c r="BD66">
        <f t="shared" si="37"/>
        <v>27</v>
      </c>
      <c r="BE66">
        <f t="shared" si="37"/>
        <v>551</v>
      </c>
      <c r="BF66">
        <f t="shared" si="37"/>
        <v>847</v>
      </c>
      <c r="BG66">
        <f t="shared" si="37"/>
        <v>902</v>
      </c>
      <c r="BH66">
        <f t="shared" si="37"/>
        <v>966</v>
      </c>
      <c r="BI66">
        <f t="shared" si="37"/>
        <v>1258</v>
      </c>
      <c r="BJ66">
        <f t="shared" si="37"/>
        <v>867</v>
      </c>
      <c r="BK66">
        <f t="shared" si="37"/>
        <v>299</v>
      </c>
      <c r="BL66">
        <f t="shared" si="37"/>
        <v>486</v>
      </c>
      <c r="BM66">
        <f t="shared" si="37"/>
        <v>1018</v>
      </c>
      <c r="BN66" t="e">
        <f t="shared" si="28"/>
        <v>#VALUE!</v>
      </c>
      <c r="BO66">
        <f t="shared" si="28"/>
        <v>801</v>
      </c>
      <c r="BP66">
        <f t="shared" si="28"/>
        <v>935</v>
      </c>
      <c r="BQ66">
        <f t="shared" si="28"/>
        <v>220</v>
      </c>
      <c r="BR66">
        <f t="shared" si="28"/>
        <v>62</v>
      </c>
      <c r="BS66">
        <f t="shared" si="28"/>
        <v>72</v>
      </c>
      <c r="BT66">
        <f t="shared" si="28"/>
        <v>82</v>
      </c>
      <c r="BU66">
        <f t="shared" si="28"/>
        <v>1065</v>
      </c>
      <c r="BV66">
        <f t="shared" si="28"/>
        <v>558</v>
      </c>
      <c r="BW66">
        <f t="shared" si="28"/>
        <v>1095</v>
      </c>
      <c r="BX66">
        <f t="shared" si="28"/>
        <v>94</v>
      </c>
      <c r="BY66">
        <f t="shared" si="28"/>
        <v>388</v>
      </c>
      <c r="BZ66">
        <f t="shared" si="28"/>
        <v>768</v>
      </c>
      <c r="CA66">
        <f t="shared" si="28"/>
        <v>1083</v>
      </c>
      <c r="CB66">
        <f t="shared" si="34"/>
        <v>1223</v>
      </c>
      <c r="CC66">
        <f t="shared" si="34"/>
        <v>314</v>
      </c>
      <c r="CD66">
        <f t="shared" si="34"/>
        <v>528</v>
      </c>
      <c r="CE66" t="e">
        <f t="shared" si="34"/>
        <v>#VALUE!</v>
      </c>
      <c r="CF66">
        <f t="shared" si="34"/>
        <v>1268</v>
      </c>
    </row>
    <row r="67" spans="1:84" x14ac:dyDescent="0.3">
      <c r="A67" t="s">
        <v>618</v>
      </c>
      <c r="B67">
        <f t="shared" si="32"/>
        <v>102</v>
      </c>
      <c r="C67" t="e">
        <f t="shared" si="32"/>
        <v>#VALUE!</v>
      </c>
      <c r="D67">
        <f t="shared" si="32"/>
        <v>659</v>
      </c>
      <c r="E67">
        <f t="shared" si="32"/>
        <v>188</v>
      </c>
      <c r="F67">
        <f t="shared" si="32"/>
        <v>976</v>
      </c>
      <c r="G67">
        <f t="shared" si="32"/>
        <v>721</v>
      </c>
      <c r="H67">
        <f t="shared" si="32"/>
        <v>1112</v>
      </c>
      <c r="I67">
        <f t="shared" si="32"/>
        <v>33</v>
      </c>
      <c r="J67">
        <f t="shared" si="32"/>
        <v>1039</v>
      </c>
      <c r="K67">
        <f t="shared" si="32"/>
        <v>886</v>
      </c>
      <c r="L67" t="e">
        <f t="shared" si="32"/>
        <v>#VALUE!</v>
      </c>
      <c r="M67">
        <f t="shared" si="32"/>
        <v>423</v>
      </c>
      <c r="N67">
        <f t="shared" si="32"/>
        <v>502</v>
      </c>
      <c r="O67" t="e">
        <f t="shared" si="32"/>
        <v>#VALUE!</v>
      </c>
      <c r="P67">
        <f t="shared" si="32"/>
        <v>281</v>
      </c>
      <c r="Q67">
        <f t="shared" si="32"/>
        <v>364</v>
      </c>
      <c r="R67">
        <f t="shared" si="35"/>
        <v>417</v>
      </c>
      <c r="S67">
        <f t="shared" si="35"/>
        <v>495</v>
      </c>
      <c r="T67">
        <f t="shared" si="35"/>
        <v>648</v>
      </c>
      <c r="U67">
        <f t="shared" si="35"/>
        <v>815</v>
      </c>
      <c r="V67" t="e">
        <f t="shared" si="35"/>
        <v>#VALUE!</v>
      </c>
      <c r="W67">
        <f t="shared" si="35"/>
        <v>1053</v>
      </c>
      <c r="X67">
        <f t="shared" si="35"/>
        <v>1149</v>
      </c>
      <c r="Y67">
        <f t="shared" si="35"/>
        <v>1237</v>
      </c>
      <c r="Z67">
        <f t="shared" si="35"/>
        <v>1250</v>
      </c>
      <c r="AA67">
        <f t="shared" si="35"/>
        <v>127</v>
      </c>
      <c r="AB67">
        <f t="shared" si="35"/>
        <v>697</v>
      </c>
      <c r="AC67">
        <f t="shared" si="35"/>
        <v>1196</v>
      </c>
      <c r="AD67">
        <f t="shared" si="35"/>
        <v>204</v>
      </c>
      <c r="AE67" t="e">
        <f t="shared" si="35"/>
        <v>#VALUE!</v>
      </c>
      <c r="AF67" t="e">
        <f t="shared" si="35"/>
        <v>#VALUE!</v>
      </c>
      <c r="AG67" t="e">
        <f t="shared" si="35"/>
        <v>#VALUE!</v>
      </c>
      <c r="AH67">
        <f t="shared" si="30"/>
        <v>327</v>
      </c>
      <c r="AI67">
        <f t="shared" si="30"/>
        <v>349</v>
      </c>
      <c r="AJ67">
        <f t="shared" si="30"/>
        <v>398</v>
      </c>
      <c r="AK67">
        <f t="shared" si="30"/>
        <v>825</v>
      </c>
      <c r="AL67">
        <f t="shared" si="30"/>
        <v>832</v>
      </c>
      <c r="AM67" t="e">
        <f t="shared" si="30"/>
        <v>#VALUE!</v>
      </c>
      <c r="AN67">
        <f t="shared" si="30"/>
        <v>1032</v>
      </c>
      <c r="AO67">
        <f t="shared" si="30"/>
        <v>252</v>
      </c>
      <c r="AP67" t="e">
        <f t="shared" si="30"/>
        <v>#VALUE!</v>
      </c>
      <c r="AQ67">
        <f t="shared" si="30"/>
        <v>373</v>
      </c>
      <c r="AR67">
        <f t="shared" si="30"/>
        <v>608</v>
      </c>
      <c r="AS67">
        <f t="shared" si="30"/>
        <v>687</v>
      </c>
      <c r="AT67">
        <f t="shared" si="30"/>
        <v>783</v>
      </c>
      <c r="AU67">
        <f t="shared" si="30"/>
        <v>272</v>
      </c>
      <c r="AV67">
        <f t="shared" si="30"/>
        <v>470</v>
      </c>
      <c r="AW67" t="e">
        <f t="shared" si="30"/>
        <v>#VALUE!</v>
      </c>
      <c r="AX67">
        <f t="shared" si="37"/>
        <v>859</v>
      </c>
      <c r="AY67">
        <f t="shared" si="37"/>
        <v>579</v>
      </c>
      <c r="AZ67">
        <f t="shared" si="37"/>
        <v>441</v>
      </c>
      <c r="BA67" t="e">
        <f t="shared" si="37"/>
        <v>#VALUE!</v>
      </c>
      <c r="BB67">
        <f t="shared" si="37"/>
        <v>748</v>
      </c>
      <c r="BC67">
        <f t="shared" si="37"/>
        <v>949</v>
      </c>
      <c r="BD67">
        <f t="shared" si="37"/>
        <v>27</v>
      </c>
      <c r="BE67">
        <f t="shared" si="37"/>
        <v>551</v>
      </c>
      <c r="BF67">
        <f t="shared" si="37"/>
        <v>847</v>
      </c>
      <c r="BG67">
        <f t="shared" si="37"/>
        <v>902</v>
      </c>
      <c r="BH67">
        <f t="shared" si="37"/>
        <v>966</v>
      </c>
      <c r="BI67">
        <f t="shared" si="37"/>
        <v>1258</v>
      </c>
      <c r="BJ67">
        <f t="shared" si="37"/>
        <v>867</v>
      </c>
      <c r="BK67">
        <f t="shared" si="37"/>
        <v>299</v>
      </c>
      <c r="BL67">
        <f t="shared" si="37"/>
        <v>486</v>
      </c>
      <c r="BM67">
        <f t="shared" si="37"/>
        <v>1018</v>
      </c>
      <c r="BN67" t="e">
        <f t="shared" si="28"/>
        <v>#VALUE!</v>
      </c>
      <c r="BO67">
        <f t="shared" si="28"/>
        <v>801</v>
      </c>
      <c r="BP67">
        <f t="shared" si="28"/>
        <v>935</v>
      </c>
      <c r="BQ67">
        <f t="shared" si="28"/>
        <v>220</v>
      </c>
      <c r="BR67">
        <f t="shared" si="28"/>
        <v>62</v>
      </c>
      <c r="BS67">
        <f t="shared" si="28"/>
        <v>72</v>
      </c>
      <c r="BT67">
        <f t="shared" si="28"/>
        <v>82</v>
      </c>
      <c r="BU67">
        <f t="shared" si="28"/>
        <v>1065</v>
      </c>
      <c r="BV67">
        <f t="shared" si="28"/>
        <v>558</v>
      </c>
      <c r="BW67">
        <f t="shared" si="28"/>
        <v>1095</v>
      </c>
      <c r="BX67">
        <f t="shared" si="28"/>
        <v>94</v>
      </c>
      <c r="BY67">
        <f t="shared" si="28"/>
        <v>388</v>
      </c>
      <c r="BZ67">
        <f t="shared" si="28"/>
        <v>768</v>
      </c>
      <c r="CA67">
        <f t="shared" ref="CA67" si="38">FIND(CA$1,$A67)</f>
        <v>1083</v>
      </c>
      <c r="CB67">
        <f t="shared" si="34"/>
        <v>1223</v>
      </c>
      <c r="CC67">
        <f t="shared" si="34"/>
        <v>314</v>
      </c>
      <c r="CD67">
        <f t="shared" si="34"/>
        <v>528</v>
      </c>
      <c r="CE67" t="e">
        <f t="shared" si="34"/>
        <v>#VALUE!</v>
      </c>
      <c r="CF67">
        <f t="shared" si="34"/>
        <v>1268</v>
      </c>
    </row>
    <row r="68" spans="1:84" x14ac:dyDescent="0.3">
      <c r="A68" t="s">
        <v>619</v>
      </c>
      <c r="B68">
        <f t="shared" si="32"/>
        <v>102</v>
      </c>
      <c r="C68" t="e">
        <f t="shared" si="32"/>
        <v>#VALUE!</v>
      </c>
      <c r="D68">
        <f t="shared" si="32"/>
        <v>659</v>
      </c>
      <c r="E68">
        <f t="shared" si="32"/>
        <v>188</v>
      </c>
      <c r="F68">
        <f t="shared" si="32"/>
        <v>976</v>
      </c>
      <c r="G68">
        <f t="shared" si="32"/>
        <v>721</v>
      </c>
      <c r="H68">
        <f t="shared" si="32"/>
        <v>1112</v>
      </c>
      <c r="I68" t="e">
        <f t="shared" si="32"/>
        <v>#VALUE!</v>
      </c>
      <c r="J68">
        <f t="shared" si="32"/>
        <v>1039</v>
      </c>
      <c r="K68">
        <f t="shared" si="32"/>
        <v>886</v>
      </c>
      <c r="L68" t="e">
        <f t="shared" si="32"/>
        <v>#VALUE!</v>
      </c>
      <c r="M68">
        <f t="shared" si="32"/>
        <v>423</v>
      </c>
      <c r="N68">
        <f t="shared" si="32"/>
        <v>502</v>
      </c>
      <c r="O68">
        <f t="shared" si="32"/>
        <v>1163</v>
      </c>
      <c r="P68">
        <f t="shared" si="32"/>
        <v>281</v>
      </c>
      <c r="Q68">
        <f t="shared" si="32"/>
        <v>364</v>
      </c>
      <c r="R68">
        <f t="shared" si="35"/>
        <v>417</v>
      </c>
      <c r="S68">
        <f t="shared" si="35"/>
        <v>495</v>
      </c>
      <c r="T68">
        <f t="shared" si="35"/>
        <v>648</v>
      </c>
      <c r="U68">
        <f t="shared" si="35"/>
        <v>815</v>
      </c>
      <c r="V68">
        <f t="shared" si="35"/>
        <v>895</v>
      </c>
      <c r="W68">
        <f t="shared" si="35"/>
        <v>1053</v>
      </c>
      <c r="X68">
        <f t="shared" si="35"/>
        <v>1149</v>
      </c>
      <c r="Y68" t="e">
        <f t="shared" si="35"/>
        <v>#VALUE!</v>
      </c>
      <c r="Z68">
        <f t="shared" si="35"/>
        <v>1250</v>
      </c>
      <c r="AA68">
        <f t="shared" si="35"/>
        <v>127</v>
      </c>
      <c r="AB68">
        <f t="shared" si="35"/>
        <v>697</v>
      </c>
      <c r="AC68">
        <f t="shared" si="35"/>
        <v>1196</v>
      </c>
      <c r="AD68">
        <f t="shared" si="35"/>
        <v>204</v>
      </c>
      <c r="AE68" t="e">
        <f t="shared" si="35"/>
        <v>#VALUE!</v>
      </c>
      <c r="AF68" t="e">
        <f t="shared" si="35"/>
        <v>#VALUE!</v>
      </c>
      <c r="AG68" t="e">
        <f t="shared" si="35"/>
        <v>#VALUE!</v>
      </c>
      <c r="AH68">
        <f t="shared" si="30"/>
        <v>327</v>
      </c>
      <c r="AI68">
        <f t="shared" si="30"/>
        <v>349</v>
      </c>
      <c r="AJ68">
        <f t="shared" si="30"/>
        <v>398</v>
      </c>
      <c r="AK68">
        <f t="shared" si="30"/>
        <v>825</v>
      </c>
      <c r="AL68">
        <f t="shared" si="30"/>
        <v>832</v>
      </c>
      <c r="AM68" t="e">
        <f t="shared" si="30"/>
        <v>#VALUE!</v>
      </c>
      <c r="AN68">
        <f t="shared" si="30"/>
        <v>1032</v>
      </c>
      <c r="AO68" t="e">
        <f t="shared" si="30"/>
        <v>#VALUE!</v>
      </c>
      <c r="AP68">
        <f t="shared" si="30"/>
        <v>632</v>
      </c>
      <c r="AQ68">
        <f t="shared" si="30"/>
        <v>373</v>
      </c>
      <c r="AR68">
        <f t="shared" si="30"/>
        <v>608</v>
      </c>
      <c r="AS68">
        <f t="shared" si="30"/>
        <v>687</v>
      </c>
      <c r="AT68">
        <f t="shared" si="30"/>
        <v>783</v>
      </c>
      <c r="AU68">
        <f t="shared" si="30"/>
        <v>272</v>
      </c>
      <c r="AV68">
        <f t="shared" si="30"/>
        <v>470</v>
      </c>
      <c r="AW68" t="e">
        <f t="shared" si="30"/>
        <v>#VALUE!</v>
      </c>
      <c r="AX68">
        <f t="shared" si="37"/>
        <v>859</v>
      </c>
      <c r="AY68">
        <f t="shared" si="37"/>
        <v>579</v>
      </c>
      <c r="AZ68">
        <f t="shared" si="37"/>
        <v>441</v>
      </c>
      <c r="BA68" t="e">
        <f t="shared" si="37"/>
        <v>#VALUE!</v>
      </c>
      <c r="BB68" t="e">
        <f t="shared" si="37"/>
        <v>#VALUE!</v>
      </c>
      <c r="BC68">
        <f t="shared" si="37"/>
        <v>949</v>
      </c>
      <c r="BD68">
        <f t="shared" si="37"/>
        <v>27</v>
      </c>
      <c r="BE68">
        <f t="shared" si="37"/>
        <v>551</v>
      </c>
      <c r="BF68">
        <f t="shared" si="37"/>
        <v>847</v>
      </c>
      <c r="BG68">
        <f t="shared" si="37"/>
        <v>902</v>
      </c>
      <c r="BH68" t="e">
        <f t="shared" si="37"/>
        <v>#VALUE!</v>
      </c>
      <c r="BI68">
        <f t="shared" si="37"/>
        <v>1258</v>
      </c>
      <c r="BJ68">
        <f t="shared" si="37"/>
        <v>867</v>
      </c>
      <c r="BK68">
        <f t="shared" si="37"/>
        <v>299</v>
      </c>
      <c r="BL68">
        <f t="shared" si="37"/>
        <v>486</v>
      </c>
      <c r="BM68">
        <f t="shared" si="37"/>
        <v>1018</v>
      </c>
      <c r="BN68" t="e">
        <f t="shared" ref="BN68:CC77" si="39">FIND(BN$1,$A68)</f>
        <v>#VALUE!</v>
      </c>
      <c r="BO68">
        <f t="shared" si="39"/>
        <v>801</v>
      </c>
      <c r="BP68">
        <f t="shared" si="39"/>
        <v>935</v>
      </c>
      <c r="BQ68">
        <f t="shared" si="39"/>
        <v>220</v>
      </c>
      <c r="BR68">
        <f t="shared" si="39"/>
        <v>62</v>
      </c>
      <c r="BS68">
        <f t="shared" si="39"/>
        <v>72</v>
      </c>
      <c r="BT68">
        <f t="shared" si="39"/>
        <v>82</v>
      </c>
      <c r="BU68">
        <f t="shared" si="39"/>
        <v>1065</v>
      </c>
      <c r="BV68">
        <f t="shared" si="39"/>
        <v>558</v>
      </c>
      <c r="BW68">
        <f t="shared" si="39"/>
        <v>1095</v>
      </c>
      <c r="BX68">
        <f t="shared" si="39"/>
        <v>94</v>
      </c>
      <c r="BY68">
        <f t="shared" si="39"/>
        <v>388</v>
      </c>
      <c r="BZ68">
        <f t="shared" si="39"/>
        <v>768</v>
      </c>
      <c r="CA68">
        <f t="shared" si="39"/>
        <v>1083</v>
      </c>
      <c r="CB68">
        <f t="shared" si="34"/>
        <v>1223</v>
      </c>
      <c r="CC68">
        <f t="shared" si="34"/>
        <v>314</v>
      </c>
      <c r="CD68">
        <f t="shared" si="34"/>
        <v>528</v>
      </c>
      <c r="CE68" t="e">
        <f t="shared" si="34"/>
        <v>#VALUE!</v>
      </c>
      <c r="CF68">
        <f t="shared" si="34"/>
        <v>1268</v>
      </c>
    </row>
    <row r="69" spans="1:84" x14ac:dyDescent="0.3">
      <c r="A69" t="s">
        <v>620</v>
      </c>
      <c r="B69">
        <f t="shared" si="32"/>
        <v>102</v>
      </c>
      <c r="C69" t="e">
        <f t="shared" si="32"/>
        <v>#VALUE!</v>
      </c>
      <c r="D69">
        <f t="shared" si="32"/>
        <v>659</v>
      </c>
      <c r="E69">
        <f t="shared" si="32"/>
        <v>188</v>
      </c>
      <c r="F69">
        <f t="shared" si="32"/>
        <v>976</v>
      </c>
      <c r="G69">
        <f t="shared" si="32"/>
        <v>721</v>
      </c>
      <c r="H69">
        <f t="shared" si="32"/>
        <v>1112</v>
      </c>
      <c r="I69">
        <f t="shared" si="32"/>
        <v>33</v>
      </c>
      <c r="J69">
        <f t="shared" si="32"/>
        <v>1039</v>
      </c>
      <c r="K69">
        <f t="shared" si="32"/>
        <v>886</v>
      </c>
      <c r="L69" t="e">
        <f t="shared" si="32"/>
        <v>#VALUE!</v>
      </c>
      <c r="M69">
        <f t="shared" si="32"/>
        <v>423</v>
      </c>
      <c r="N69">
        <f t="shared" si="32"/>
        <v>502</v>
      </c>
      <c r="O69" t="e">
        <f t="shared" si="32"/>
        <v>#VALUE!</v>
      </c>
      <c r="P69" t="e">
        <f t="shared" si="32"/>
        <v>#VALUE!</v>
      </c>
      <c r="Q69">
        <f t="shared" si="32"/>
        <v>364</v>
      </c>
      <c r="R69">
        <f t="shared" si="35"/>
        <v>417</v>
      </c>
      <c r="S69">
        <f t="shared" si="35"/>
        <v>495</v>
      </c>
      <c r="T69">
        <f t="shared" si="35"/>
        <v>648</v>
      </c>
      <c r="U69">
        <f t="shared" si="35"/>
        <v>815</v>
      </c>
      <c r="V69">
        <f t="shared" si="35"/>
        <v>895</v>
      </c>
      <c r="W69">
        <f t="shared" si="35"/>
        <v>1053</v>
      </c>
      <c r="X69">
        <f t="shared" si="35"/>
        <v>1149</v>
      </c>
      <c r="Y69">
        <f t="shared" si="35"/>
        <v>1237</v>
      </c>
      <c r="Z69">
        <f t="shared" si="35"/>
        <v>1250</v>
      </c>
      <c r="AA69">
        <f t="shared" si="35"/>
        <v>127</v>
      </c>
      <c r="AB69">
        <f t="shared" si="35"/>
        <v>697</v>
      </c>
      <c r="AC69">
        <f t="shared" si="35"/>
        <v>1196</v>
      </c>
      <c r="AD69">
        <f t="shared" si="35"/>
        <v>204</v>
      </c>
      <c r="AE69" t="e">
        <f t="shared" si="35"/>
        <v>#VALUE!</v>
      </c>
      <c r="AF69" t="e">
        <f t="shared" si="35"/>
        <v>#VALUE!</v>
      </c>
      <c r="AG69" t="e">
        <f t="shared" si="35"/>
        <v>#VALUE!</v>
      </c>
      <c r="AH69">
        <f t="shared" ref="AH69:AW77" si="40">FIND(AH$1,$A69)</f>
        <v>327</v>
      </c>
      <c r="AI69">
        <f t="shared" si="40"/>
        <v>349</v>
      </c>
      <c r="AJ69">
        <f t="shared" si="40"/>
        <v>398</v>
      </c>
      <c r="AK69">
        <f t="shared" si="40"/>
        <v>825</v>
      </c>
      <c r="AL69">
        <f t="shared" si="40"/>
        <v>832</v>
      </c>
      <c r="AM69" t="e">
        <f t="shared" si="40"/>
        <v>#VALUE!</v>
      </c>
      <c r="AN69">
        <f t="shared" si="40"/>
        <v>1032</v>
      </c>
      <c r="AO69">
        <f t="shared" si="40"/>
        <v>252</v>
      </c>
      <c r="AP69">
        <f t="shared" si="40"/>
        <v>632</v>
      </c>
      <c r="AQ69">
        <f t="shared" si="40"/>
        <v>373</v>
      </c>
      <c r="AR69">
        <f t="shared" si="40"/>
        <v>608</v>
      </c>
      <c r="AS69">
        <f t="shared" si="40"/>
        <v>687</v>
      </c>
      <c r="AT69">
        <f t="shared" si="40"/>
        <v>783</v>
      </c>
      <c r="AU69">
        <f t="shared" si="40"/>
        <v>272</v>
      </c>
      <c r="AV69">
        <f t="shared" si="40"/>
        <v>470</v>
      </c>
      <c r="AW69">
        <f t="shared" si="40"/>
        <v>241</v>
      </c>
      <c r="AX69">
        <f t="shared" si="37"/>
        <v>859</v>
      </c>
      <c r="AY69">
        <f t="shared" si="37"/>
        <v>579</v>
      </c>
      <c r="AZ69">
        <f t="shared" si="37"/>
        <v>441</v>
      </c>
      <c r="BA69" t="e">
        <f t="shared" si="37"/>
        <v>#VALUE!</v>
      </c>
      <c r="BB69">
        <f t="shared" si="37"/>
        <v>748</v>
      </c>
      <c r="BC69">
        <f t="shared" si="37"/>
        <v>949</v>
      </c>
      <c r="BD69">
        <f t="shared" si="37"/>
        <v>27</v>
      </c>
      <c r="BE69">
        <f t="shared" si="37"/>
        <v>551</v>
      </c>
      <c r="BF69">
        <f t="shared" si="37"/>
        <v>847</v>
      </c>
      <c r="BG69">
        <f t="shared" si="37"/>
        <v>902</v>
      </c>
      <c r="BH69">
        <f t="shared" si="37"/>
        <v>966</v>
      </c>
      <c r="BI69">
        <f t="shared" si="37"/>
        <v>1258</v>
      </c>
      <c r="BJ69">
        <f t="shared" si="37"/>
        <v>867</v>
      </c>
      <c r="BK69">
        <f t="shared" si="37"/>
        <v>299</v>
      </c>
      <c r="BL69" t="e">
        <f t="shared" si="37"/>
        <v>#VALUE!</v>
      </c>
      <c r="BM69">
        <f t="shared" si="37"/>
        <v>1018</v>
      </c>
      <c r="BN69" t="e">
        <f t="shared" si="39"/>
        <v>#VALUE!</v>
      </c>
      <c r="BO69">
        <f t="shared" si="39"/>
        <v>801</v>
      </c>
      <c r="BP69">
        <f t="shared" si="39"/>
        <v>935</v>
      </c>
      <c r="BQ69">
        <f t="shared" si="39"/>
        <v>220</v>
      </c>
      <c r="BR69">
        <f t="shared" si="39"/>
        <v>62</v>
      </c>
      <c r="BS69">
        <f t="shared" si="39"/>
        <v>72</v>
      </c>
      <c r="BT69">
        <f t="shared" si="39"/>
        <v>82</v>
      </c>
      <c r="BU69">
        <f t="shared" si="39"/>
        <v>1065</v>
      </c>
      <c r="BV69">
        <f t="shared" si="39"/>
        <v>558</v>
      </c>
      <c r="BW69">
        <f t="shared" si="39"/>
        <v>1095</v>
      </c>
      <c r="BX69">
        <f t="shared" si="39"/>
        <v>94</v>
      </c>
      <c r="BY69">
        <f t="shared" si="39"/>
        <v>388</v>
      </c>
      <c r="BZ69">
        <f t="shared" si="39"/>
        <v>768</v>
      </c>
      <c r="CA69">
        <f t="shared" si="39"/>
        <v>1083</v>
      </c>
      <c r="CB69">
        <f t="shared" si="39"/>
        <v>1223</v>
      </c>
      <c r="CC69">
        <f t="shared" si="39"/>
        <v>314</v>
      </c>
      <c r="CD69">
        <f t="shared" si="34"/>
        <v>528</v>
      </c>
      <c r="CE69" t="e">
        <f t="shared" si="34"/>
        <v>#VALUE!</v>
      </c>
      <c r="CF69">
        <f t="shared" si="34"/>
        <v>1268</v>
      </c>
    </row>
    <row r="70" spans="1:84" x14ac:dyDescent="0.3">
      <c r="A70" t="s">
        <v>621</v>
      </c>
      <c r="B70">
        <f t="shared" si="32"/>
        <v>102</v>
      </c>
      <c r="C70" t="e">
        <f t="shared" si="32"/>
        <v>#VALUE!</v>
      </c>
      <c r="D70">
        <f t="shared" si="32"/>
        <v>659</v>
      </c>
      <c r="E70">
        <f t="shared" si="32"/>
        <v>188</v>
      </c>
      <c r="F70" t="e">
        <f t="shared" si="32"/>
        <v>#VALUE!</v>
      </c>
      <c r="G70" t="e">
        <f t="shared" si="32"/>
        <v>#VALUE!</v>
      </c>
      <c r="H70">
        <f t="shared" si="32"/>
        <v>1112</v>
      </c>
      <c r="I70">
        <f t="shared" si="32"/>
        <v>33</v>
      </c>
      <c r="J70">
        <f t="shared" si="32"/>
        <v>1039</v>
      </c>
      <c r="K70">
        <f t="shared" si="32"/>
        <v>886</v>
      </c>
      <c r="L70" t="e">
        <f t="shared" si="32"/>
        <v>#VALUE!</v>
      </c>
      <c r="M70">
        <f t="shared" si="32"/>
        <v>423</v>
      </c>
      <c r="N70">
        <f t="shared" si="32"/>
        <v>502</v>
      </c>
      <c r="O70">
        <f t="shared" si="32"/>
        <v>1163</v>
      </c>
      <c r="P70">
        <f t="shared" si="32"/>
        <v>281</v>
      </c>
      <c r="Q70">
        <f t="shared" si="32"/>
        <v>364</v>
      </c>
      <c r="R70">
        <f t="shared" si="35"/>
        <v>417</v>
      </c>
      <c r="S70">
        <f t="shared" si="35"/>
        <v>495</v>
      </c>
      <c r="T70">
        <f t="shared" si="35"/>
        <v>648</v>
      </c>
      <c r="U70">
        <f t="shared" si="35"/>
        <v>815</v>
      </c>
      <c r="V70">
        <f t="shared" si="35"/>
        <v>895</v>
      </c>
      <c r="W70">
        <f t="shared" si="35"/>
        <v>1053</v>
      </c>
      <c r="X70">
        <f t="shared" si="35"/>
        <v>1149</v>
      </c>
      <c r="Y70">
        <f t="shared" si="35"/>
        <v>1237</v>
      </c>
      <c r="Z70">
        <f t="shared" si="35"/>
        <v>1250</v>
      </c>
      <c r="AA70">
        <f t="shared" si="35"/>
        <v>127</v>
      </c>
      <c r="AB70">
        <f t="shared" si="35"/>
        <v>697</v>
      </c>
      <c r="AC70">
        <f t="shared" si="35"/>
        <v>1196</v>
      </c>
      <c r="AD70">
        <f t="shared" si="35"/>
        <v>204</v>
      </c>
      <c r="AE70" t="e">
        <f t="shared" si="35"/>
        <v>#VALUE!</v>
      </c>
      <c r="AF70" t="e">
        <f t="shared" si="35"/>
        <v>#VALUE!</v>
      </c>
      <c r="AG70" t="e">
        <f t="shared" si="35"/>
        <v>#VALUE!</v>
      </c>
      <c r="AH70">
        <f t="shared" si="40"/>
        <v>327</v>
      </c>
      <c r="AI70">
        <f t="shared" si="40"/>
        <v>349</v>
      </c>
      <c r="AJ70">
        <f t="shared" si="40"/>
        <v>398</v>
      </c>
      <c r="AK70">
        <f t="shared" si="40"/>
        <v>825</v>
      </c>
      <c r="AL70">
        <f t="shared" si="40"/>
        <v>832</v>
      </c>
      <c r="AM70" t="e">
        <f t="shared" si="40"/>
        <v>#VALUE!</v>
      </c>
      <c r="AN70">
        <f t="shared" si="40"/>
        <v>1032</v>
      </c>
      <c r="AO70">
        <f t="shared" si="40"/>
        <v>252</v>
      </c>
      <c r="AP70">
        <f t="shared" si="40"/>
        <v>632</v>
      </c>
      <c r="AQ70">
        <f t="shared" si="40"/>
        <v>373</v>
      </c>
      <c r="AR70">
        <f t="shared" si="40"/>
        <v>608</v>
      </c>
      <c r="AS70">
        <f t="shared" si="40"/>
        <v>687</v>
      </c>
      <c r="AT70">
        <f t="shared" si="40"/>
        <v>783</v>
      </c>
      <c r="AU70">
        <f t="shared" si="40"/>
        <v>272</v>
      </c>
      <c r="AV70">
        <f t="shared" si="40"/>
        <v>470</v>
      </c>
      <c r="AW70">
        <f t="shared" si="40"/>
        <v>241</v>
      </c>
      <c r="AX70">
        <f t="shared" si="37"/>
        <v>859</v>
      </c>
      <c r="AY70">
        <f t="shared" si="37"/>
        <v>579</v>
      </c>
      <c r="AZ70">
        <f t="shared" si="37"/>
        <v>441</v>
      </c>
      <c r="BA70" t="e">
        <f t="shared" si="37"/>
        <v>#VALUE!</v>
      </c>
      <c r="BB70">
        <f t="shared" si="37"/>
        <v>748</v>
      </c>
      <c r="BC70">
        <f t="shared" si="37"/>
        <v>949</v>
      </c>
      <c r="BD70">
        <f t="shared" si="37"/>
        <v>27</v>
      </c>
      <c r="BE70">
        <f t="shared" si="37"/>
        <v>551</v>
      </c>
      <c r="BF70">
        <f t="shared" si="37"/>
        <v>847</v>
      </c>
      <c r="BG70">
        <f t="shared" si="37"/>
        <v>902</v>
      </c>
      <c r="BH70" t="e">
        <f t="shared" si="37"/>
        <v>#VALUE!</v>
      </c>
      <c r="BI70">
        <f t="shared" si="37"/>
        <v>1258</v>
      </c>
      <c r="BJ70">
        <f t="shared" si="37"/>
        <v>867</v>
      </c>
      <c r="BK70">
        <f t="shared" si="37"/>
        <v>299</v>
      </c>
      <c r="BL70">
        <f t="shared" si="37"/>
        <v>486</v>
      </c>
      <c r="BM70">
        <f t="shared" si="37"/>
        <v>1018</v>
      </c>
      <c r="BN70" t="e">
        <f t="shared" si="39"/>
        <v>#VALUE!</v>
      </c>
      <c r="BO70">
        <f t="shared" si="39"/>
        <v>801</v>
      </c>
      <c r="BP70">
        <f t="shared" si="39"/>
        <v>935</v>
      </c>
      <c r="BQ70">
        <f t="shared" si="39"/>
        <v>220</v>
      </c>
      <c r="BR70">
        <f t="shared" si="39"/>
        <v>62</v>
      </c>
      <c r="BS70">
        <f t="shared" si="39"/>
        <v>72</v>
      </c>
      <c r="BT70">
        <f t="shared" si="39"/>
        <v>82</v>
      </c>
      <c r="BU70">
        <f t="shared" si="39"/>
        <v>1065</v>
      </c>
      <c r="BV70">
        <f t="shared" si="39"/>
        <v>558</v>
      </c>
      <c r="BW70">
        <f t="shared" si="39"/>
        <v>1095</v>
      </c>
      <c r="BX70">
        <f t="shared" si="39"/>
        <v>94</v>
      </c>
      <c r="BY70">
        <f t="shared" si="39"/>
        <v>388</v>
      </c>
      <c r="BZ70">
        <f t="shared" si="39"/>
        <v>768</v>
      </c>
      <c r="CA70">
        <f t="shared" si="39"/>
        <v>1083</v>
      </c>
      <c r="CB70">
        <f t="shared" si="39"/>
        <v>1223</v>
      </c>
      <c r="CC70">
        <f t="shared" si="39"/>
        <v>314</v>
      </c>
      <c r="CD70">
        <f t="shared" si="34"/>
        <v>528</v>
      </c>
      <c r="CE70" t="e">
        <f t="shared" si="34"/>
        <v>#VALUE!</v>
      </c>
      <c r="CF70" t="e">
        <f t="shared" si="34"/>
        <v>#VALUE!</v>
      </c>
    </row>
    <row r="71" spans="1:84" x14ac:dyDescent="0.3">
      <c r="A71" t="s">
        <v>622</v>
      </c>
      <c r="B71">
        <f t="shared" si="32"/>
        <v>102</v>
      </c>
      <c r="C71" t="e">
        <f t="shared" si="32"/>
        <v>#VALUE!</v>
      </c>
      <c r="D71">
        <f t="shared" si="32"/>
        <v>659</v>
      </c>
      <c r="E71">
        <f t="shared" si="32"/>
        <v>188</v>
      </c>
      <c r="F71">
        <f t="shared" si="32"/>
        <v>976</v>
      </c>
      <c r="G71">
        <f t="shared" si="32"/>
        <v>721</v>
      </c>
      <c r="H71">
        <f t="shared" si="32"/>
        <v>1112</v>
      </c>
      <c r="I71">
        <f t="shared" si="32"/>
        <v>33</v>
      </c>
      <c r="J71">
        <f t="shared" si="32"/>
        <v>1039</v>
      </c>
      <c r="K71">
        <f t="shared" si="32"/>
        <v>886</v>
      </c>
      <c r="L71" t="e">
        <f t="shared" si="32"/>
        <v>#VALUE!</v>
      </c>
      <c r="M71" t="e">
        <f t="shared" si="32"/>
        <v>#VALUE!</v>
      </c>
      <c r="N71">
        <f t="shared" si="32"/>
        <v>502</v>
      </c>
      <c r="O71" t="e">
        <f t="shared" si="32"/>
        <v>#VALUE!</v>
      </c>
      <c r="P71">
        <f t="shared" si="32"/>
        <v>281</v>
      </c>
      <c r="Q71">
        <f t="shared" ref="Q71" si="41">FIND(Q$1,$A71)</f>
        <v>364</v>
      </c>
      <c r="R71">
        <f t="shared" si="35"/>
        <v>417</v>
      </c>
      <c r="S71">
        <f t="shared" si="35"/>
        <v>495</v>
      </c>
      <c r="T71">
        <f t="shared" si="35"/>
        <v>648</v>
      </c>
      <c r="U71">
        <f t="shared" si="35"/>
        <v>815</v>
      </c>
      <c r="V71">
        <f t="shared" si="35"/>
        <v>895</v>
      </c>
      <c r="W71">
        <f t="shared" si="35"/>
        <v>1053</v>
      </c>
      <c r="X71">
        <f t="shared" si="35"/>
        <v>1149</v>
      </c>
      <c r="Y71">
        <f t="shared" si="35"/>
        <v>1237</v>
      </c>
      <c r="Z71">
        <f t="shared" si="35"/>
        <v>1250</v>
      </c>
      <c r="AA71">
        <f t="shared" si="35"/>
        <v>127</v>
      </c>
      <c r="AB71">
        <f t="shared" si="35"/>
        <v>697</v>
      </c>
      <c r="AC71">
        <f t="shared" si="35"/>
        <v>1196</v>
      </c>
      <c r="AD71">
        <f t="shared" si="35"/>
        <v>204</v>
      </c>
      <c r="AE71" t="e">
        <f t="shared" si="35"/>
        <v>#VALUE!</v>
      </c>
      <c r="AF71" t="e">
        <f t="shared" si="35"/>
        <v>#VALUE!</v>
      </c>
      <c r="AG71" t="e">
        <f t="shared" si="35"/>
        <v>#VALUE!</v>
      </c>
      <c r="AH71">
        <f t="shared" si="40"/>
        <v>327</v>
      </c>
      <c r="AI71">
        <f t="shared" si="40"/>
        <v>349</v>
      </c>
      <c r="AJ71" t="e">
        <f t="shared" si="40"/>
        <v>#VALUE!</v>
      </c>
      <c r="AK71">
        <f t="shared" si="40"/>
        <v>825</v>
      </c>
      <c r="AL71">
        <f t="shared" si="40"/>
        <v>832</v>
      </c>
      <c r="AM71" t="e">
        <f t="shared" si="40"/>
        <v>#VALUE!</v>
      </c>
      <c r="AN71">
        <f t="shared" si="40"/>
        <v>1032</v>
      </c>
      <c r="AO71">
        <f t="shared" si="40"/>
        <v>252</v>
      </c>
      <c r="AP71">
        <f t="shared" si="40"/>
        <v>632</v>
      </c>
      <c r="AQ71">
        <f t="shared" si="40"/>
        <v>373</v>
      </c>
      <c r="AR71">
        <f t="shared" si="40"/>
        <v>608</v>
      </c>
      <c r="AS71">
        <f t="shared" si="40"/>
        <v>687</v>
      </c>
      <c r="AT71" t="e">
        <f t="shared" si="40"/>
        <v>#VALUE!</v>
      </c>
      <c r="AU71">
        <f t="shared" si="40"/>
        <v>272</v>
      </c>
      <c r="AV71">
        <f t="shared" si="40"/>
        <v>470</v>
      </c>
      <c r="AW71">
        <f t="shared" si="40"/>
        <v>241</v>
      </c>
      <c r="AX71">
        <f t="shared" si="37"/>
        <v>859</v>
      </c>
      <c r="AY71">
        <f t="shared" si="37"/>
        <v>579</v>
      </c>
      <c r="AZ71">
        <f t="shared" si="37"/>
        <v>441</v>
      </c>
      <c r="BA71" t="e">
        <f t="shared" si="37"/>
        <v>#VALUE!</v>
      </c>
      <c r="BB71">
        <f t="shared" si="37"/>
        <v>748</v>
      </c>
      <c r="BC71">
        <f t="shared" si="37"/>
        <v>949</v>
      </c>
      <c r="BD71">
        <f t="shared" si="37"/>
        <v>27</v>
      </c>
      <c r="BE71">
        <f t="shared" si="37"/>
        <v>551</v>
      </c>
      <c r="BF71">
        <f t="shared" si="37"/>
        <v>847</v>
      </c>
      <c r="BG71">
        <f t="shared" si="37"/>
        <v>902</v>
      </c>
      <c r="BH71">
        <f t="shared" si="37"/>
        <v>966</v>
      </c>
      <c r="BI71">
        <f t="shared" si="37"/>
        <v>1258</v>
      </c>
      <c r="BJ71">
        <f t="shared" si="37"/>
        <v>867</v>
      </c>
      <c r="BK71" t="e">
        <f t="shared" si="37"/>
        <v>#VALUE!</v>
      </c>
      <c r="BL71">
        <f t="shared" si="37"/>
        <v>486</v>
      </c>
      <c r="BM71">
        <f t="shared" si="37"/>
        <v>1018</v>
      </c>
      <c r="BN71" t="e">
        <f t="shared" si="39"/>
        <v>#VALUE!</v>
      </c>
      <c r="BO71">
        <f t="shared" si="39"/>
        <v>801</v>
      </c>
      <c r="BP71">
        <f t="shared" si="39"/>
        <v>935</v>
      </c>
      <c r="BQ71">
        <f t="shared" si="39"/>
        <v>220</v>
      </c>
      <c r="BR71">
        <f t="shared" si="39"/>
        <v>62</v>
      </c>
      <c r="BS71">
        <f t="shared" si="39"/>
        <v>72</v>
      </c>
      <c r="BT71">
        <f t="shared" si="39"/>
        <v>82</v>
      </c>
      <c r="BU71">
        <f t="shared" si="39"/>
        <v>1065</v>
      </c>
      <c r="BV71">
        <f t="shared" si="39"/>
        <v>558</v>
      </c>
      <c r="BW71">
        <f t="shared" si="39"/>
        <v>1095</v>
      </c>
      <c r="BX71">
        <f t="shared" si="39"/>
        <v>94</v>
      </c>
      <c r="BY71">
        <f t="shared" si="39"/>
        <v>388</v>
      </c>
      <c r="BZ71">
        <f t="shared" si="39"/>
        <v>768</v>
      </c>
      <c r="CA71">
        <f t="shared" si="39"/>
        <v>1083</v>
      </c>
      <c r="CB71">
        <f t="shared" si="39"/>
        <v>1223</v>
      </c>
      <c r="CC71">
        <f t="shared" si="39"/>
        <v>314</v>
      </c>
      <c r="CD71">
        <f t="shared" si="34"/>
        <v>528</v>
      </c>
      <c r="CE71" t="e">
        <f t="shared" si="34"/>
        <v>#VALUE!</v>
      </c>
      <c r="CF71">
        <f t="shared" si="34"/>
        <v>1268</v>
      </c>
    </row>
    <row r="72" spans="1:84" x14ac:dyDescent="0.3">
      <c r="A72" t="s">
        <v>623</v>
      </c>
      <c r="B72">
        <f t="shared" ref="B72:Q77" si="42">FIND(B$1,$A72)</f>
        <v>102</v>
      </c>
      <c r="C72" t="e">
        <f t="shared" si="42"/>
        <v>#VALUE!</v>
      </c>
      <c r="D72">
        <f t="shared" si="42"/>
        <v>659</v>
      </c>
      <c r="E72">
        <f t="shared" si="42"/>
        <v>188</v>
      </c>
      <c r="F72">
        <f t="shared" si="42"/>
        <v>976</v>
      </c>
      <c r="G72">
        <f t="shared" si="42"/>
        <v>721</v>
      </c>
      <c r="H72">
        <f t="shared" si="42"/>
        <v>1112</v>
      </c>
      <c r="I72" t="e">
        <f t="shared" si="42"/>
        <v>#VALUE!</v>
      </c>
      <c r="J72">
        <f t="shared" si="42"/>
        <v>1039</v>
      </c>
      <c r="K72">
        <f t="shared" si="42"/>
        <v>886</v>
      </c>
      <c r="L72" t="e">
        <f t="shared" si="42"/>
        <v>#VALUE!</v>
      </c>
      <c r="M72">
        <f t="shared" si="42"/>
        <v>423</v>
      </c>
      <c r="N72">
        <f t="shared" si="42"/>
        <v>502</v>
      </c>
      <c r="O72" t="e">
        <f t="shared" si="42"/>
        <v>#VALUE!</v>
      </c>
      <c r="P72">
        <f t="shared" si="42"/>
        <v>281</v>
      </c>
      <c r="Q72">
        <f t="shared" si="42"/>
        <v>364</v>
      </c>
      <c r="R72">
        <f t="shared" si="35"/>
        <v>417</v>
      </c>
      <c r="S72">
        <f t="shared" si="35"/>
        <v>495</v>
      </c>
      <c r="T72">
        <f t="shared" si="35"/>
        <v>648</v>
      </c>
      <c r="U72" t="e">
        <f t="shared" si="35"/>
        <v>#VALUE!</v>
      </c>
      <c r="V72">
        <f t="shared" si="35"/>
        <v>895</v>
      </c>
      <c r="W72">
        <f t="shared" si="35"/>
        <v>1053</v>
      </c>
      <c r="X72">
        <f t="shared" si="35"/>
        <v>1149</v>
      </c>
      <c r="Y72">
        <f t="shared" si="35"/>
        <v>1237</v>
      </c>
      <c r="Z72">
        <f t="shared" si="35"/>
        <v>1250</v>
      </c>
      <c r="AA72">
        <f t="shared" si="35"/>
        <v>127</v>
      </c>
      <c r="AB72">
        <f t="shared" si="35"/>
        <v>697</v>
      </c>
      <c r="AC72">
        <f t="shared" si="35"/>
        <v>1196</v>
      </c>
      <c r="AD72">
        <f t="shared" si="35"/>
        <v>204</v>
      </c>
      <c r="AE72" t="e">
        <f t="shared" si="35"/>
        <v>#VALUE!</v>
      </c>
      <c r="AF72" t="e">
        <f t="shared" si="35"/>
        <v>#VALUE!</v>
      </c>
      <c r="AG72" t="e">
        <f t="shared" si="35"/>
        <v>#VALUE!</v>
      </c>
      <c r="AH72">
        <f t="shared" si="40"/>
        <v>327</v>
      </c>
      <c r="AI72">
        <f t="shared" si="40"/>
        <v>349</v>
      </c>
      <c r="AJ72">
        <f t="shared" si="40"/>
        <v>398</v>
      </c>
      <c r="AK72">
        <f t="shared" si="40"/>
        <v>825</v>
      </c>
      <c r="AL72">
        <f t="shared" si="40"/>
        <v>832</v>
      </c>
      <c r="AM72" t="e">
        <f t="shared" si="40"/>
        <v>#VALUE!</v>
      </c>
      <c r="AN72">
        <f t="shared" si="40"/>
        <v>1032</v>
      </c>
      <c r="AO72">
        <f t="shared" si="40"/>
        <v>252</v>
      </c>
      <c r="AP72">
        <f t="shared" si="40"/>
        <v>632</v>
      </c>
      <c r="AQ72">
        <f t="shared" si="40"/>
        <v>373</v>
      </c>
      <c r="AR72">
        <f t="shared" si="40"/>
        <v>608</v>
      </c>
      <c r="AS72">
        <f t="shared" si="40"/>
        <v>687</v>
      </c>
      <c r="AT72">
        <f t="shared" si="40"/>
        <v>783</v>
      </c>
      <c r="AU72">
        <f t="shared" si="40"/>
        <v>272</v>
      </c>
      <c r="AV72">
        <f t="shared" si="40"/>
        <v>470</v>
      </c>
      <c r="AW72">
        <f t="shared" si="40"/>
        <v>241</v>
      </c>
      <c r="AX72">
        <f t="shared" si="37"/>
        <v>859</v>
      </c>
      <c r="AY72">
        <f t="shared" si="37"/>
        <v>579</v>
      </c>
      <c r="AZ72">
        <f t="shared" si="37"/>
        <v>441</v>
      </c>
      <c r="BA72" t="e">
        <f t="shared" si="37"/>
        <v>#VALUE!</v>
      </c>
      <c r="BB72">
        <f t="shared" si="37"/>
        <v>748</v>
      </c>
      <c r="BC72">
        <f t="shared" si="37"/>
        <v>949</v>
      </c>
      <c r="BD72">
        <f t="shared" si="37"/>
        <v>27</v>
      </c>
      <c r="BE72">
        <f t="shared" si="37"/>
        <v>551</v>
      </c>
      <c r="BF72">
        <f t="shared" si="37"/>
        <v>847</v>
      </c>
      <c r="BG72" t="e">
        <f t="shared" si="37"/>
        <v>#VALUE!</v>
      </c>
      <c r="BH72">
        <f t="shared" si="37"/>
        <v>966</v>
      </c>
      <c r="BI72">
        <f t="shared" si="37"/>
        <v>1258</v>
      </c>
      <c r="BJ72">
        <f t="shared" si="37"/>
        <v>867</v>
      </c>
      <c r="BK72">
        <f t="shared" si="37"/>
        <v>299</v>
      </c>
      <c r="BL72">
        <f t="shared" si="37"/>
        <v>486</v>
      </c>
      <c r="BM72">
        <f t="shared" si="37"/>
        <v>1018</v>
      </c>
      <c r="BN72" t="e">
        <f t="shared" si="39"/>
        <v>#VALUE!</v>
      </c>
      <c r="BO72">
        <f t="shared" si="39"/>
        <v>801</v>
      </c>
      <c r="BP72">
        <f t="shared" si="39"/>
        <v>935</v>
      </c>
      <c r="BQ72">
        <f t="shared" si="39"/>
        <v>220</v>
      </c>
      <c r="BR72">
        <f t="shared" si="39"/>
        <v>62</v>
      </c>
      <c r="BS72">
        <f t="shared" si="39"/>
        <v>72</v>
      </c>
      <c r="BT72">
        <f t="shared" si="39"/>
        <v>82</v>
      </c>
      <c r="BU72">
        <f t="shared" si="39"/>
        <v>1065</v>
      </c>
      <c r="BV72" t="e">
        <f t="shared" si="39"/>
        <v>#VALUE!</v>
      </c>
      <c r="BW72">
        <f t="shared" si="39"/>
        <v>1095</v>
      </c>
      <c r="BX72">
        <f t="shared" si="39"/>
        <v>94</v>
      </c>
      <c r="BY72">
        <f t="shared" si="39"/>
        <v>388</v>
      </c>
      <c r="BZ72">
        <f t="shared" si="39"/>
        <v>768</v>
      </c>
      <c r="CA72">
        <f t="shared" si="39"/>
        <v>1083</v>
      </c>
      <c r="CB72">
        <f t="shared" si="39"/>
        <v>1223</v>
      </c>
      <c r="CC72">
        <f t="shared" si="39"/>
        <v>314</v>
      </c>
      <c r="CD72" t="e">
        <f t="shared" si="34"/>
        <v>#VALUE!</v>
      </c>
      <c r="CE72" t="e">
        <f t="shared" si="34"/>
        <v>#VALUE!</v>
      </c>
      <c r="CF72">
        <f t="shared" si="34"/>
        <v>1268</v>
      </c>
    </row>
    <row r="73" spans="1:84" x14ac:dyDescent="0.3">
      <c r="A73" t="s">
        <v>624</v>
      </c>
      <c r="B73">
        <f t="shared" si="42"/>
        <v>102</v>
      </c>
      <c r="C73" t="e">
        <f t="shared" si="42"/>
        <v>#VALUE!</v>
      </c>
      <c r="D73">
        <f t="shared" si="42"/>
        <v>659</v>
      </c>
      <c r="E73">
        <f t="shared" si="42"/>
        <v>188</v>
      </c>
      <c r="F73">
        <f t="shared" si="42"/>
        <v>976</v>
      </c>
      <c r="G73">
        <f t="shared" si="42"/>
        <v>721</v>
      </c>
      <c r="H73">
        <f t="shared" si="42"/>
        <v>1112</v>
      </c>
      <c r="I73">
        <f t="shared" si="42"/>
        <v>33</v>
      </c>
      <c r="J73">
        <f t="shared" si="42"/>
        <v>1039</v>
      </c>
      <c r="K73">
        <f t="shared" si="42"/>
        <v>886</v>
      </c>
      <c r="L73" t="e">
        <f t="shared" si="42"/>
        <v>#VALUE!</v>
      </c>
      <c r="M73">
        <f t="shared" si="42"/>
        <v>423</v>
      </c>
      <c r="N73" t="e">
        <f t="shared" si="42"/>
        <v>#VALUE!</v>
      </c>
      <c r="O73" t="e">
        <f t="shared" si="42"/>
        <v>#VALUE!</v>
      </c>
      <c r="P73">
        <f t="shared" si="42"/>
        <v>281</v>
      </c>
      <c r="Q73">
        <f t="shared" si="42"/>
        <v>364</v>
      </c>
      <c r="R73">
        <f t="shared" si="35"/>
        <v>417</v>
      </c>
      <c r="S73">
        <f t="shared" si="35"/>
        <v>495</v>
      </c>
      <c r="T73">
        <f t="shared" si="35"/>
        <v>648</v>
      </c>
      <c r="U73">
        <f t="shared" si="35"/>
        <v>815</v>
      </c>
      <c r="V73">
        <f t="shared" si="35"/>
        <v>895</v>
      </c>
      <c r="W73">
        <f t="shared" si="35"/>
        <v>1053</v>
      </c>
      <c r="X73">
        <f t="shared" si="35"/>
        <v>1149</v>
      </c>
      <c r="Y73">
        <f t="shared" si="35"/>
        <v>1237</v>
      </c>
      <c r="Z73">
        <f t="shared" si="35"/>
        <v>1250</v>
      </c>
      <c r="AA73">
        <f t="shared" si="35"/>
        <v>127</v>
      </c>
      <c r="AB73">
        <f t="shared" si="35"/>
        <v>697</v>
      </c>
      <c r="AC73">
        <f t="shared" si="35"/>
        <v>1196</v>
      </c>
      <c r="AD73">
        <f t="shared" si="35"/>
        <v>204</v>
      </c>
      <c r="AE73" t="e">
        <f t="shared" si="35"/>
        <v>#VALUE!</v>
      </c>
      <c r="AF73" t="e">
        <f t="shared" si="35"/>
        <v>#VALUE!</v>
      </c>
      <c r="AG73" t="e">
        <f t="shared" si="35"/>
        <v>#VALUE!</v>
      </c>
      <c r="AH73">
        <f t="shared" si="40"/>
        <v>327</v>
      </c>
      <c r="AI73">
        <f t="shared" si="40"/>
        <v>349</v>
      </c>
      <c r="AJ73">
        <f t="shared" si="40"/>
        <v>398</v>
      </c>
      <c r="AK73">
        <f t="shared" si="40"/>
        <v>825</v>
      </c>
      <c r="AL73">
        <f t="shared" si="40"/>
        <v>832</v>
      </c>
      <c r="AM73" t="e">
        <f t="shared" si="40"/>
        <v>#VALUE!</v>
      </c>
      <c r="AN73">
        <f t="shared" si="40"/>
        <v>1032</v>
      </c>
      <c r="AO73">
        <f t="shared" si="40"/>
        <v>252</v>
      </c>
      <c r="AP73">
        <f t="shared" si="40"/>
        <v>632</v>
      </c>
      <c r="AQ73">
        <f t="shared" si="40"/>
        <v>373</v>
      </c>
      <c r="AR73">
        <f t="shared" si="40"/>
        <v>608</v>
      </c>
      <c r="AS73">
        <f t="shared" si="40"/>
        <v>687</v>
      </c>
      <c r="AT73">
        <f t="shared" si="40"/>
        <v>783</v>
      </c>
      <c r="AU73">
        <f t="shared" si="40"/>
        <v>272</v>
      </c>
      <c r="AV73">
        <f t="shared" si="40"/>
        <v>470</v>
      </c>
      <c r="AW73">
        <f t="shared" si="40"/>
        <v>241</v>
      </c>
      <c r="AX73">
        <f t="shared" si="37"/>
        <v>859</v>
      </c>
      <c r="AY73">
        <f t="shared" si="37"/>
        <v>579</v>
      </c>
      <c r="AZ73">
        <f t="shared" si="37"/>
        <v>441</v>
      </c>
      <c r="BA73" t="e">
        <f t="shared" si="37"/>
        <v>#VALUE!</v>
      </c>
      <c r="BB73" t="e">
        <f t="shared" si="37"/>
        <v>#VALUE!</v>
      </c>
      <c r="BC73">
        <f t="shared" si="37"/>
        <v>949</v>
      </c>
      <c r="BD73">
        <f t="shared" si="37"/>
        <v>27</v>
      </c>
      <c r="BE73">
        <f t="shared" si="37"/>
        <v>551</v>
      </c>
      <c r="BF73">
        <f t="shared" si="37"/>
        <v>847</v>
      </c>
      <c r="BG73">
        <f t="shared" si="37"/>
        <v>902</v>
      </c>
      <c r="BH73">
        <f t="shared" si="37"/>
        <v>966</v>
      </c>
      <c r="BI73">
        <f t="shared" si="37"/>
        <v>1258</v>
      </c>
      <c r="BJ73">
        <f t="shared" si="37"/>
        <v>867</v>
      </c>
      <c r="BK73" t="e">
        <f t="shared" si="37"/>
        <v>#VALUE!</v>
      </c>
      <c r="BL73">
        <f t="shared" si="37"/>
        <v>486</v>
      </c>
      <c r="BM73">
        <f t="shared" si="37"/>
        <v>1018</v>
      </c>
      <c r="BN73" t="e">
        <f t="shared" si="39"/>
        <v>#VALUE!</v>
      </c>
      <c r="BO73">
        <f t="shared" si="39"/>
        <v>801</v>
      </c>
      <c r="BP73">
        <f t="shared" si="39"/>
        <v>935</v>
      </c>
      <c r="BQ73">
        <f t="shared" si="39"/>
        <v>220</v>
      </c>
      <c r="BR73">
        <f t="shared" si="39"/>
        <v>62</v>
      </c>
      <c r="BS73">
        <f t="shared" si="39"/>
        <v>72</v>
      </c>
      <c r="BT73">
        <f t="shared" si="39"/>
        <v>82</v>
      </c>
      <c r="BU73">
        <f t="shared" si="39"/>
        <v>1065</v>
      </c>
      <c r="BV73">
        <f t="shared" si="39"/>
        <v>558</v>
      </c>
      <c r="BW73">
        <f t="shared" si="39"/>
        <v>1095</v>
      </c>
      <c r="BX73">
        <f t="shared" si="39"/>
        <v>94</v>
      </c>
      <c r="BY73">
        <f t="shared" si="39"/>
        <v>388</v>
      </c>
      <c r="BZ73">
        <f t="shared" si="39"/>
        <v>768</v>
      </c>
      <c r="CA73">
        <f t="shared" si="39"/>
        <v>1083</v>
      </c>
      <c r="CB73">
        <f t="shared" si="39"/>
        <v>1223</v>
      </c>
      <c r="CC73">
        <f t="shared" si="39"/>
        <v>314</v>
      </c>
      <c r="CD73">
        <f t="shared" si="34"/>
        <v>528</v>
      </c>
      <c r="CE73" t="e">
        <f t="shared" si="34"/>
        <v>#VALUE!</v>
      </c>
      <c r="CF73">
        <f t="shared" si="34"/>
        <v>1268</v>
      </c>
    </row>
    <row r="74" spans="1:84" x14ac:dyDescent="0.3">
      <c r="A74" t="s">
        <v>186</v>
      </c>
      <c r="B74">
        <f t="shared" si="42"/>
        <v>102</v>
      </c>
      <c r="C74">
        <f t="shared" si="42"/>
        <v>738</v>
      </c>
      <c r="D74">
        <f t="shared" si="42"/>
        <v>659</v>
      </c>
      <c r="E74">
        <f t="shared" si="42"/>
        <v>188</v>
      </c>
      <c r="F74">
        <f t="shared" si="42"/>
        <v>976</v>
      </c>
      <c r="G74">
        <f t="shared" si="42"/>
        <v>721</v>
      </c>
      <c r="H74">
        <f t="shared" si="42"/>
        <v>1112</v>
      </c>
      <c r="I74">
        <f t="shared" si="42"/>
        <v>33</v>
      </c>
      <c r="J74">
        <f t="shared" si="42"/>
        <v>1039</v>
      </c>
      <c r="K74">
        <f t="shared" si="42"/>
        <v>886</v>
      </c>
      <c r="L74">
        <f t="shared" si="42"/>
        <v>164</v>
      </c>
      <c r="M74">
        <f t="shared" si="42"/>
        <v>423</v>
      </c>
      <c r="N74">
        <f t="shared" si="42"/>
        <v>502</v>
      </c>
      <c r="O74">
        <f t="shared" si="42"/>
        <v>1163</v>
      </c>
      <c r="P74">
        <f t="shared" si="42"/>
        <v>281</v>
      </c>
      <c r="Q74">
        <f t="shared" si="42"/>
        <v>364</v>
      </c>
      <c r="R74">
        <f t="shared" si="35"/>
        <v>417</v>
      </c>
      <c r="S74">
        <f t="shared" si="35"/>
        <v>495</v>
      </c>
      <c r="T74">
        <f t="shared" si="35"/>
        <v>648</v>
      </c>
      <c r="U74">
        <f t="shared" si="35"/>
        <v>815</v>
      </c>
      <c r="V74">
        <f t="shared" si="35"/>
        <v>895</v>
      </c>
      <c r="W74">
        <f t="shared" si="35"/>
        <v>1053</v>
      </c>
      <c r="X74">
        <f t="shared" si="35"/>
        <v>1149</v>
      </c>
      <c r="Y74">
        <f t="shared" si="35"/>
        <v>1237</v>
      </c>
      <c r="Z74">
        <f t="shared" si="35"/>
        <v>1250</v>
      </c>
      <c r="AA74">
        <f t="shared" si="35"/>
        <v>127</v>
      </c>
      <c r="AB74">
        <f t="shared" si="35"/>
        <v>697</v>
      </c>
      <c r="AC74">
        <f t="shared" si="35"/>
        <v>1196</v>
      </c>
      <c r="AD74">
        <f t="shared" si="35"/>
        <v>204</v>
      </c>
      <c r="AE74">
        <f t="shared" si="35"/>
        <v>620</v>
      </c>
      <c r="AF74">
        <f t="shared" si="35"/>
        <v>1133</v>
      </c>
      <c r="AG74">
        <f t="shared" si="35"/>
        <v>135</v>
      </c>
      <c r="AH74">
        <f t="shared" si="40"/>
        <v>327</v>
      </c>
      <c r="AI74">
        <f t="shared" si="40"/>
        <v>349</v>
      </c>
      <c r="AJ74">
        <f t="shared" si="40"/>
        <v>398</v>
      </c>
      <c r="AK74">
        <f t="shared" si="40"/>
        <v>825</v>
      </c>
      <c r="AL74">
        <f t="shared" si="40"/>
        <v>832</v>
      </c>
      <c r="AM74">
        <f t="shared" si="40"/>
        <v>929</v>
      </c>
      <c r="AN74">
        <f t="shared" si="40"/>
        <v>1032</v>
      </c>
      <c r="AO74">
        <f t="shared" si="40"/>
        <v>252</v>
      </c>
      <c r="AP74">
        <f t="shared" si="40"/>
        <v>632</v>
      </c>
      <c r="AQ74">
        <f t="shared" si="40"/>
        <v>373</v>
      </c>
      <c r="AR74">
        <f t="shared" si="40"/>
        <v>608</v>
      </c>
      <c r="AS74">
        <f t="shared" si="40"/>
        <v>687</v>
      </c>
      <c r="AT74">
        <f t="shared" si="40"/>
        <v>783</v>
      </c>
      <c r="AU74">
        <f t="shared" si="40"/>
        <v>272</v>
      </c>
      <c r="AV74">
        <f t="shared" si="40"/>
        <v>470</v>
      </c>
      <c r="AW74">
        <f t="shared" si="40"/>
        <v>241</v>
      </c>
      <c r="AX74">
        <f t="shared" si="37"/>
        <v>859</v>
      </c>
      <c r="AY74">
        <f t="shared" si="37"/>
        <v>579</v>
      </c>
      <c r="AZ74">
        <f t="shared" si="37"/>
        <v>441</v>
      </c>
      <c r="BA74">
        <f t="shared" si="37"/>
        <v>593</v>
      </c>
      <c r="BB74">
        <f t="shared" si="37"/>
        <v>748</v>
      </c>
      <c r="BC74">
        <f t="shared" si="37"/>
        <v>949</v>
      </c>
      <c r="BD74">
        <f t="shared" si="37"/>
        <v>27</v>
      </c>
      <c r="BE74">
        <f t="shared" si="37"/>
        <v>551</v>
      </c>
      <c r="BF74">
        <f t="shared" si="37"/>
        <v>847</v>
      </c>
      <c r="BG74">
        <f t="shared" si="37"/>
        <v>902</v>
      </c>
      <c r="BH74">
        <f t="shared" si="37"/>
        <v>966</v>
      </c>
      <c r="BI74">
        <f t="shared" si="37"/>
        <v>1258</v>
      </c>
      <c r="BJ74">
        <f t="shared" si="37"/>
        <v>867</v>
      </c>
      <c r="BK74">
        <f t="shared" si="37"/>
        <v>299</v>
      </c>
      <c r="BL74">
        <f t="shared" si="37"/>
        <v>486</v>
      </c>
      <c r="BM74">
        <f t="shared" si="37"/>
        <v>1018</v>
      </c>
      <c r="BN74">
        <f t="shared" si="39"/>
        <v>1207</v>
      </c>
      <c r="BO74">
        <f t="shared" si="39"/>
        <v>801</v>
      </c>
      <c r="BP74">
        <f t="shared" si="39"/>
        <v>935</v>
      </c>
      <c r="BQ74">
        <f t="shared" si="39"/>
        <v>220</v>
      </c>
      <c r="BR74">
        <f t="shared" si="39"/>
        <v>62</v>
      </c>
      <c r="BS74">
        <f t="shared" si="39"/>
        <v>72</v>
      </c>
      <c r="BT74">
        <f t="shared" si="39"/>
        <v>82</v>
      </c>
      <c r="BU74">
        <f t="shared" si="39"/>
        <v>1065</v>
      </c>
      <c r="BV74">
        <f t="shared" si="39"/>
        <v>558</v>
      </c>
      <c r="BW74">
        <f t="shared" si="39"/>
        <v>1095</v>
      </c>
      <c r="BX74">
        <f t="shared" si="39"/>
        <v>94</v>
      </c>
      <c r="BY74">
        <f t="shared" si="39"/>
        <v>388</v>
      </c>
      <c r="BZ74">
        <f t="shared" si="39"/>
        <v>768</v>
      </c>
      <c r="CA74">
        <f t="shared" si="39"/>
        <v>1083</v>
      </c>
      <c r="CB74">
        <f t="shared" si="39"/>
        <v>1223</v>
      </c>
      <c r="CC74">
        <f t="shared" si="39"/>
        <v>314</v>
      </c>
      <c r="CD74">
        <f t="shared" si="34"/>
        <v>528</v>
      </c>
      <c r="CE74">
        <f t="shared" si="34"/>
        <v>1</v>
      </c>
      <c r="CF74">
        <f t="shared" si="34"/>
        <v>1268</v>
      </c>
    </row>
    <row r="75" spans="1:84" x14ac:dyDescent="0.3">
      <c r="A75" t="s">
        <v>625</v>
      </c>
      <c r="B75">
        <f t="shared" si="42"/>
        <v>102</v>
      </c>
      <c r="C75" t="e">
        <f t="shared" si="42"/>
        <v>#VALUE!</v>
      </c>
      <c r="D75">
        <f t="shared" si="42"/>
        <v>659</v>
      </c>
      <c r="E75">
        <f t="shared" si="42"/>
        <v>188</v>
      </c>
      <c r="F75">
        <f t="shared" si="42"/>
        <v>976</v>
      </c>
      <c r="G75">
        <f t="shared" si="42"/>
        <v>721</v>
      </c>
      <c r="H75">
        <f t="shared" si="42"/>
        <v>1112</v>
      </c>
      <c r="I75" t="e">
        <f t="shared" si="42"/>
        <v>#VALUE!</v>
      </c>
      <c r="J75">
        <f t="shared" si="42"/>
        <v>1039</v>
      </c>
      <c r="K75">
        <f t="shared" si="42"/>
        <v>886</v>
      </c>
      <c r="L75" t="e">
        <f t="shared" si="42"/>
        <v>#VALUE!</v>
      </c>
      <c r="M75">
        <f t="shared" si="42"/>
        <v>423</v>
      </c>
      <c r="N75">
        <f t="shared" si="42"/>
        <v>502</v>
      </c>
      <c r="O75" t="e">
        <f t="shared" si="42"/>
        <v>#VALUE!</v>
      </c>
      <c r="P75">
        <f t="shared" si="42"/>
        <v>281</v>
      </c>
      <c r="Q75">
        <f t="shared" si="42"/>
        <v>364</v>
      </c>
      <c r="R75">
        <f t="shared" si="35"/>
        <v>417</v>
      </c>
      <c r="S75">
        <f t="shared" si="35"/>
        <v>495</v>
      </c>
      <c r="T75">
        <f t="shared" si="35"/>
        <v>648</v>
      </c>
      <c r="U75">
        <f t="shared" si="35"/>
        <v>815</v>
      </c>
      <c r="V75">
        <f t="shared" si="35"/>
        <v>895</v>
      </c>
      <c r="W75">
        <f t="shared" si="35"/>
        <v>1053</v>
      </c>
      <c r="X75">
        <f t="shared" si="35"/>
        <v>1149</v>
      </c>
      <c r="Y75">
        <f t="shared" si="35"/>
        <v>1237</v>
      </c>
      <c r="Z75">
        <f t="shared" si="35"/>
        <v>1250</v>
      </c>
      <c r="AA75">
        <f t="shared" si="35"/>
        <v>127</v>
      </c>
      <c r="AB75">
        <f t="shared" si="35"/>
        <v>697</v>
      </c>
      <c r="AC75">
        <f t="shared" si="35"/>
        <v>1196</v>
      </c>
      <c r="AD75">
        <f t="shared" si="35"/>
        <v>204</v>
      </c>
      <c r="AE75" t="e">
        <f t="shared" si="35"/>
        <v>#VALUE!</v>
      </c>
      <c r="AF75" t="e">
        <f t="shared" si="35"/>
        <v>#VALUE!</v>
      </c>
      <c r="AG75" t="e">
        <f t="shared" si="35"/>
        <v>#VALUE!</v>
      </c>
      <c r="AH75">
        <f t="shared" si="40"/>
        <v>327</v>
      </c>
      <c r="AI75">
        <f t="shared" si="40"/>
        <v>349</v>
      </c>
      <c r="AJ75">
        <f t="shared" si="40"/>
        <v>398</v>
      </c>
      <c r="AK75">
        <f t="shared" si="40"/>
        <v>825</v>
      </c>
      <c r="AL75">
        <f t="shared" si="40"/>
        <v>832</v>
      </c>
      <c r="AM75" t="e">
        <f t="shared" si="40"/>
        <v>#VALUE!</v>
      </c>
      <c r="AN75" t="e">
        <f t="shared" si="40"/>
        <v>#VALUE!</v>
      </c>
      <c r="AO75">
        <f t="shared" si="40"/>
        <v>252</v>
      </c>
      <c r="AP75">
        <f t="shared" si="40"/>
        <v>632</v>
      </c>
      <c r="AQ75">
        <f t="shared" si="40"/>
        <v>373</v>
      </c>
      <c r="AR75">
        <f t="shared" si="40"/>
        <v>608</v>
      </c>
      <c r="AS75">
        <f t="shared" si="40"/>
        <v>687</v>
      </c>
      <c r="AT75">
        <f t="shared" si="40"/>
        <v>783</v>
      </c>
      <c r="AU75">
        <f t="shared" si="40"/>
        <v>272</v>
      </c>
      <c r="AV75">
        <f t="shared" si="40"/>
        <v>470</v>
      </c>
      <c r="AW75">
        <f t="shared" si="40"/>
        <v>241</v>
      </c>
      <c r="AX75">
        <f t="shared" si="37"/>
        <v>859</v>
      </c>
      <c r="AY75">
        <f t="shared" si="37"/>
        <v>579</v>
      </c>
      <c r="AZ75" t="e">
        <f t="shared" si="37"/>
        <v>#VALUE!</v>
      </c>
      <c r="BA75" t="e">
        <f t="shared" si="37"/>
        <v>#VALUE!</v>
      </c>
      <c r="BB75" t="e">
        <f t="shared" si="37"/>
        <v>#VALUE!</v>
      </c>
      <c r="BC75">
        <f t="shared" si="37"/>
        <v>949</v>
      </c>
      <c r="BD75">
        <f t="shared" si="37"/>
        <v>27</v>
      </c>
      <c r="BE75">
        <f t="shared" si="37"/>
        <v>551</v>
      </c>
      <c r="BF75">
        <f t="shared" si="37"/>
        <v>847</v>
      </c>
      <c r="BG75" t="e">
        <f t="shared" si="37"/>
        <v>#VALUE!</v>
      </c>
      <c r="BH75" t="e">
        <f t="shared" si="37"/>
        <v>#VALUE!</v>
      </c>
      <c r="BI75" t="e">
        <f t="shared" si="37"/>
        <v>#VALUE!</v>
      </c>
      <c r="BJ75">
        <f t="shared" si="37"/>
        <v>867</v>
      </c>
      <c r="BK75" t="e">
        <f t="shared" si="37"/>
        <v>#VALUE!</v>
      </c>
      <c r="BL75">
        <f t="shared" si="37"/>
        <v>486</v>
      </c>
      <c r="BM75">
        <f t="shared" si="37"/>
        <v>1018</v>
      </c>
      <c r="BN75" t="e">
        <f t="shared" si="39"/>
        <v>#VALUE!</v>
      </c>
      <c r="BO75">
        <f t="shared" si="39"/>
        <v>801</v>
      </c>
      <c r="BP75">
        <f t="shared" si="39"/>
        <v>935</v>
      </c>
      <c r="BQ75">
        <f t="shared" si="39"/>
        <v>220</v>
      </c>
      <c r="BR75">
        <f t="shared" si="39"/>
        <v>62</v>
      </c>
      <c r="BS75">
        <f t="shared" si="39"/>
        <v>72</v>
      </c>
      <c r="BT75">
        <f t="shared" si="39"/>
        <v>82</v>
      </c>
      <c r="BU75">
        <f t="shared" si="39"/>
        <v>1065</v>
      </c>
      <c r="BV75">
        <f t="shared" si="39"/>
        <v>558</v>
      </c>
      <c r="BW75">
        <f t="shared" si="39"/>
        <v>1095</v>
      </c>
      <c r="BX75">
        <f t="shared" si="39"/>
        <v>94</v>
      </c>
      <c r="BY75">
        <f t="shared" si="39"/>
        <v>388</v>
      </c>
      <c r="BZ75">
        <f t="shared" si="39"/>
        <v>768</v>
      </c>
      <c r="CA75">
        <f t="shared" si="39"/>
        <v>1083</v>
      </c>
      <c r="CB75">
        <f t="shared" si="39"/>
        <v>1223</v>
      </c>
      <c r="CC75">
        <f t="shared" si="39"/>
        <v>314</v>
      </c>
      <c r="CD75">
        <f t="shared" si="34"/>
        <v>528</v>
      </c>
      <c r="CE75" t="e">
        <f t="shared" si="34"/>
        <v>#VALUE!</v>
      </c>
      <c r="CF75">
        <f t="shared" si="34"/>
        <v>1268</v>
      </c>
    </row>
    <row r="76" spans="1:84" x14ac:dyDescent="0.3">
      <c r="A76" t="s">
        <v>626</v>
      </c>
      <c r="B76">
        <f t="shared" si="42"/>
        <v>102</v>
      </c>
      <c r="C76" t="e">
        <f t="shared" si="42"/>
        <v>#VALUE!</v>
      </c>
      <c r="D76">
        <f t="shared" si="42"/>
        <v>659</v>
      </c>
      <c r="E76">
        <f t="shared" si="42"/>
        <v>188</v>
      </c>
      <c r="F76">
        <f t="shared" si="42"/>
        <v>976</v>
      </c>
      <c r="G76">
        <f t="shared" si="42"/>
        <v>721</v>
      </c>
      <c r="H76">
        <f t="shared" si="42"/>
        <v>1112</v>
      </c>
      <c r="I76">
        <f t="shared" si="42"/>
        <v>33</v>
      </c>
      <c r="J76">
        <f t="shared" si="42"/>
        <v>1039</v>
      </c>
      <c r="K76">
        <f t="shared" si="42"/>
        <v>886</v>
      </c>
      <c r="L76" t="e">
        <f t="shared" si="42"/>
        <v>#VALUE!</v>
      </c>
      <c r="M76">
        <f t="shared" si="42"/>
        <v>423</v>
      </c>
      <c r="N76">
        <f t="shared" si="42"/>
        <v>502</v>
      </c>
      <c r="O76" t="e">
        <f t="shared" si="42"/>
        <v>#VALUE!</v>
      </c>
      <c r="P76">
        <f t="shared" si="42"/>
        <v>281</v>
      </c>
      <c r="Q76">
        <f t="shared" si="42"/>
        <v>364</v>
      </c>
      <c r="R76">
        <f t="shared" si="35"/>
        <v>417</v>
      </c>
      <c r="S76">
        <f t="shared" si="35"/>
        <v>495</v>
      </c>
      <c r="T76">
        <f t="shared" si="35"/>
        <v>648</v>
      </c>
      <c r="U76">
        <f t="shared" si="35"/>
        <v>815</v>
      </c>
      <c r="V76" t="e">
        <f t="shared" si="35"/>
        <v>#VALUE!</v>
      </c>
      <c r="W76">
        <f t="shared" si="35"/>
        <v>1053</v>
      </c>
      <c r="X76">
        <f t="shared" si="35"/>
        <v>1149</v>
      </c>
      <c r="Y76">
        <f t="shared" si="35"/>
        <v>1237</v>
      </c>
      <c r="Z76">
        <f t="shared" si="35"/>
        <v>1250</v>
      </c>
      <c r="AA76">
        <f t="shared" si="35"/>
        <v>127</v>
      </c>
      <c r="AB76" t="e">
        <f t="shared" si="35"/>
        <v>#VALUE!</v>
      </c>
      <c r="AC76">
        <f t="shared" si="35"/>
        <v>1196</v>
      </c>
      <c r="AD76">
        <f t="shared" si="35"/>
        <v>204</v>
      </c>
      <c r="AE76" t="e">
        <f t="shared" si="35"/>
        <v>#VALUE!</v>
      </c>
      <c r="AF76" t="e">
        <f t="shared" si="35"/>
        <v>#VALUE!</v>
      </c>
      <c r="AG76" t="e">
        <f t="shared" si="35"/>
        <v>#VALUE!</v>
      </c>
      <c r="AH76">
        <f t="shared" si="40"/>
        <v>327</v>
      </c>
      <c r="AI76">
        <f t="shared" si="40"/>
        <v>349</v>
      </c>
      <c r="AJ76">
        <f t="shared" si="40"/>
        <v>398</v>
      </c>
      <c r="AK76">
        <f t="shared" si="40"/>
        <v>825</v>
      </c>
      <c r="AL76">
        <f t="shared" si="40"/>
        <v>832</v>
      </c>
      <c r="AM76" t="e">
        <f t="shared" si="40"/>
        <v>#VALUE!</v>
      </c>
      <c r="AN76">
        <f t="shared" si="40"/>
        <v>1032</v>
      </c>
      <c r="AO76">
        <f t="shared" si="40"/>
        <v>252</v>
      </c>
      <c r="AP76">
        <f t="shared" si="40"/>
        <v>632</v>
      </c>
      <c r="AQ76">
        <f t="shared" si="40"/>
        <v>373</v>
      </c>
      <c r="AR76">
        <f t="shared" si="40"/>
        <v>608</v>
      </c>
      <c r="AS76">
        <f t="shared" si="40"/>
        <v>687</v>
      </c>
      <c r="AT76">
        <f t="shared" si="40"/>
        <v>783</v>
      </c>
      <c r="AU76">
        <f t="shared" si="40"/>
        <v>272</v>
      </c>
      <c r="AV76">
        <f t="shared" si="40"/>
        <v>470</v>
      </c>
      <c r="AW76">
        <f t="shared" si="40"/>
        <v>241</v>
      </c>
      <c r="AX76">
        <f t="shared" si="37"/>
        <v>859</v>
      </c>
      <c r="AY76">
        <f t="shared" si="37"/>
        <v>579</v>
      </c>
      <c r="AZ76" t="e">
        <f t="shared" si="37"/>
        <v>#VALUE!</v>
      </c>
      <c r="BA76" t="e">
        <f t="shared" si="37"/>
        <v>#VALUE!</v>
      </c>
      <c r="BB76">
        <f t="shared" si="37"/>
        <v>748</v>
      </c>
      <c r="BC76">
        <f t="shared" si="37"/>
        <v>949</v>
      </c>
      <c r="BD76">
        <f t="shared" si="37"/>
        <v>27</v>
      </c>
      <c r="BE76">
        <f t="shared" si="37"/>
        <v>551</v>
      </c>
      <c r="BF76">
        <f t="shared" si="37"/>
        <v>847</v>
      </c>
      <c r="BG76">
        <f t="shared" si="37"/>
        <v>902</v>
      </c>
      <c r="BH76">
        <f t="shared" si="37"/>
        <v>966</v>
      </c>
      <c r="BI76">
        <f t="shared" si="37"/>
        <v>1258</v>
      </c>
      <c r="BJ76">
        <f t="shared" si="37"/>
        <v>867</v>
      </c>
      <c r="BK76">
        <f t="shared" si="37"/>
        <v>299</v>
      </c>
      <c r="BL76">
        <f t="shared" si="37"/>
        <v>486</v>
      </c>
      <c r="BM76">
        <f t="shared" si="37"/>
        <v>1018</v>
      </c>
      <c r="BN76" t="e">
        <f t="shared" si="39"/>
        <v>#VALUE!</v>
      </c>
      <c r="BO76">
        <f t="shared" si="39"/>
        <v>801</v>
      </c>
      <c r="BP76">
        <f t="shared" si="39"/>
        <v>935</v>
      </c>
      <c r="BQ76">
        <f t="shared" si="39"/>
        <v>220</v>
      </c>
      <c r="BR76">
        <f t="shared" si="39"/>
        <v>62</v>
      </c>
      <c r="BS76">
        <f t="shared" si="39"/>
        <v>72</v>
      </c>
      <c r="BT76">
        <f t="shared" si="39"/>
        <v>82</v>
      </c>
      <c r="BU76">
        <f t="shared" si="39"/>
        <v>1065</v>
      </c>
      <c r="BV76">
        <f t="shared" si="39"/>
        <v>558</v>
      </c>
      <c r="BW76">
        <f t="shared" si="39"/>
        <v>1095</v>
      </c>
      <c r="BX76">
        <f t="shared" si="39"/>
        <v>94</v>
      </c>
      <c r="BY76">
        <f t="shared" si="39"/>
        <v>388</v>
      </c>
      <c r="BZ76">
        <f t="shared" si="39"/>
        <v>768</v>
      </c>
      <c r="CA76">
        <f t="shared" si="39"/>
        <v>1083</v>
      </c>
      <c r="CB76">
        <f t="shared" si="39"/>
        <v>1223</v>
      </c>
      <c r="CC76">
        <f t="shared" si="39"/>
        <v>314</v>
      </c>
      <c r="CD76">
        <f t="shared" si="34"/>
        <v>528</v>
      </c>
      <c r="CE76" t="e">
        <f t="shared" si="34"/>
        <v>#VALUE!</v>
      </c>
      <c r="CF76">
        <f t="shared" si="34"/>
        <v>1268</v>
      </c>
    </row>
    <row r="77" spans="1:84" x14ac:dyDescent="0.3">
      <c r="A77" t="s">
        <v>627</v>
      </c>
      <c r="B77">
        <f t="shared" si="42"/>
        <v>102</v>
      </c>
      <c r="C77" t="e">
        <f t="shared" si="42"/>
        <v>#VALUE!</v>
      </c>
      <c r="D77">
        <f t="shared" si="42"/>
        <v>659</v>
      </c>
      <c r="E77">
        <f t="shared" si="42"/>
        <v>188</v>
      </c>
      <c r="F77">
        <f t="shared" si="42"/>
        <v>976</v>
      </c>
      <c r="G77">
        <f t="shared" si="42"/>
        <v>721</v>
      </c>
      <c r="H77">
        <f t="shared" si="42"/>
        <v>1112</v>
      </c>
      <c r="I77">
        <f t="shared" si="42"/>
        <v>33</v>
      </c>
      <c r="J77">
        <f t="shared" si="42"/>
        <v>1039</v>
      </c>
      <c r="K77">
        <f t="shared" si="42"/>
        <v>886</v>
      </c>
      <c r="L77" t="e">
        <f t="shared" si="42"/>
        <v>#VALUE!</v>
      </c>
      <c r="M77">
        <f t="shared" si="42"/>
        <v>423</v>
      </c>
      <c r="N77">
        <f t="shared" si="42"/>
        <v>502</v>
      </c>
      <c r="O77" t="e">
        <f t="shared" si="42"/>
        <v>#VALUE!</v>
      </c>
      <c r="P77">
        <f t="shared" si="42"/>
        <v>281</v>
      </c>
      <c r="Q77">
        <f t="shared" si="42"/>
        <v>364</v>
      </c>
      <c r="R77">
        <f t="shared" si="35"/>
        <v>417</v>
      </c>
      <c r="S77">
        <f t="shared" si="35"/>
        <v>495</v>
      </c>
      <c r="T77">
        <f t="shared" si="35"/>
        <v>648</v>
      </c>
      <c r="U77">
        <f t="shared" si="35"/>
        <v>815</v>
      </c>
      <c r="V77">
        <f t="shared" si="35"/>
        <v>895</v>
      </c>
      <c r="W77">
        <f t="shared" si="35"/>
        <v>1053</v>
      </c>
      <c r="X77">
        <f t="shared" si="35"/>
        <v>1149</v>
      </c>
      <c r="Y77">
        <f t="shared" si="35"/>
        <v>1237</v>
      </c>
      <c r="Z77">
        <f t="shared" si="35"/>
        <v>1250</v>
      </c>
      <c r="AA77">
        <f t="shared" si="35"/>
        <v>127</v>
      </c>
      <c r="AB77">
        <f t="shared" si="35"/>
        <v>697</v>
      </c>
      <c r="AC77">
        <f t="shared" si="35"/>
        <v>1196</v>
      </c>
      <c r="AD77">
        <f t="shared" si="35"/>
        <v>204</v>
      </c>
      <c r="AE77" t="e">
        <f t="shared" si="35"/>
        <v>#VALUE!</v>
      </c>
      <c r="AF77" t="e">
        <f t="shared" si="35"/>
        <v>#VALUE!</v>
      </c>
      <c r="AG77" t="e">
        <f t="shared" ref="AG77" si="43">FIND(AG$1,$A77)</f>
        <v>#VALUE!</v>
      </c>
      <c r="AH77">
        <f t="shared" si="40"/>
        <v>327</v>
      </c>
      <c r="AI77">
        <f t="shared" si="40"/>
        <v>349</v>
      </c>
      <c r="AJ77">
        <f t="shared" si="40"/>
        <v>398</v>
      </c>
      <c r="AK77">
        <f t="shared" si="40"/>
        <v>825</v>
      </c>
      <c r="AL77">
        <f t="shared" si="40"/>
        <v>832</v>
      </c>
      <c r="AM77" t="e">
        <f t="shared" si="40"/>
        <v>#VALUE!</v>
      </c>
      <c r="AN77">
        <f t="shared" si="40"/>
        <v>1032</v>
      </c>
      <c r="AO77">
        <f t="shared" si="40"/>
        <v>252</v>
      </c>
      <c r="AP77">
        <f t="shared" si="40"/>
        <v>632</v>
      </c>
      <c r="AQ77">
        <f t="shared" si="40"/>
        <v>373</v>
      </c>
      <c r="AR77">
        <f t="shared" si="40"/>
        <v>608</v>
      </c>
      <c r="AS77">
        <f t="shared" si="40"/>
        <v>687</v>
      </c>
      <c r="AT77">
        <f t="shared" si="40"/>
        <v>783</v>
      </c>
      <c r="AU77">
        <f t="shared" si="40"/>
        <v>272</v>
      </c>
      <c r="AV77">
        <f t="shared" si="40"/>
        <v>470</v>
      </c>
      <c r="AW77">
        <f t="shared" si="40"/>
        <v>241</v>
      </c>
      <c r="AX77">
        <f t="shared" si="37"/>
        <v>859</v>
      </c>
      <c r="AY77">
        <f t="shared" si="37"/>
        <v>579</v>
      </c>
      <c r="AZ77">
        <f t="shared" si="37"/>
        <v>441</v>
      </c>
      <c r="BA77" t="e">
        <f t="shared" si="37"/>
        <v>#VALUE!</v>
      </c>
      <c r="BB77">
        <f t="shared" si="37"/>
        <v>748</v>
      </c>
      <c r="BC77">
        <f t="shared" si="37"/>
        <v>949</v>
      </c>
      <c r="BD77">
        <f t="shared" si="37"/>
        <v>27</v>
      </c>
      <c r="BE77">
        <f t="shared" si="37"/>
        <v>551</v>
      </c>
      <c r="BF77">
        <f t="shared" si="37"/>
        <v>847</v>
      </c>
      <c r="BG77">
        <f t="shared" si="37"/>
        <v>902</v>
      </c>
      <c r="BH77">
        <f t="shared" si="37"/>
        <v>966</v>
      </c>
      <c r="BI77">
        <f t="shared" si="37"/>
        <v>1258</v>
      </c>
      <c r="BJ77">
        <f t="shared" si="37"/>
        <v>867</v>
      </c>
      <c r="BK77">
        <f t="shared" si="37"/>
        <v>299</v>
      </c>
      <c r="BL77">
        <f t="shared" si="37"/>
        <v>486</v>
      </c>
      <c r="BM77">
        <f t="shared" si="37"/>
        <v>1018</v>
      </c>
      <c r="BN77" t="e">
        <f t="shared" si="39"/>
        <v>#VALUE!</v>
      </c>
      <c r="BO77">
        <f t="shared" si="39"/>
        <v>801</v>
      </c>
      <c r="BP77">
        <f t="shared" si="39"/>
        <v>935</v>
      </c>
      <c r="BQ77">
        <f t="shared" si="39"/>
        <v>220</v>
      </c>
      <c r="BR77">
        <f t="shared" si="39"/>
        <v>62</v>
      </c>
      <c r="BS77">
        <f t="shared" si="39"/>
        <v>72</v>
      </c>
      <c r="BT77">
        <f t="shared" si="39"/>
        <v>82</v>
      </c>
      <c r="BU77">
        <f t="shared" si="39"/>
        <v>1065</v>
      </c>
      <c r="BV77">
        <f t="shared" si="39"/>
        <v>558</v>
      </c>
      <c r="BW77">
        <f t="shared" si="39"/>
        <v>1095</v>
      </c>
      <c r="BX77">
        <f t="shared" si="39"/>
        <v>94</v>
      </c>
      <c r="BY77">
        <f t="shared" si="39"/>
        <v>388</v>
      </c>
      <c r="BZ77">
        <f t="shared" si="39"/>
        <v>768</v>
      </c>
      <c r="CA77">
        <f t="shared" si="39"/>
        <v>1083</v>
      </c>
      <c r="CB77">
        <f t="shared" si="39"/>
        <v>1223</v>
      </c>
      <c r="CC77">
        <f t="shared" si="39"/>
        <v>314</v>
      </c>
      <c r="CD77">
        <f t="shared" si="34"/>
        <v>528</v>
      </c>
      <c r="CE77" t="e">
        <f t="shared" si="34"/>
        <v>#VALUE!</v>
      </c>
      <c r="CF77">
        <f t="shared" si="34"/>
        <v>1268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05"/>
  <sheetViews>
    <sheetView zoomScale="70" zoomScaleNormal="70" workbookViewId="0">
      <pane ySplit="1" topLeftCell="A51" activePane="bottomLeft" state="frozen"/>
      <selection pane="bottomLeft" activeCell="A56" sqref="A56:XFD56"/>
    </sheetView>
  </sheetViews>
  <sheetFormatPr defaultColWidth="9.109375" defaultRowHeight="14.4" x14ac:dyDescent="0.3"/>
  <cols>
    <col min="1" max="1" width="24.44140625" style="7" customWidth="1"/>
    <col min="2" max="2" width="17.44140625" style="10" customWidth="1"/>
    <col min="3" max="3" width="20.77734375" style="7" customWidth="1"/>
    <col min="4" max="9" width="9.109375" style="7"/>
    <col min="10" max="10" width="5.44140625" style="7" customWidth="1"/>
    <col min="11" max="11" width="5.44140625" style="8" customWidth="1"/>
    <col min="12" max="13" width="4.77734375" style="7" customWidth="1"/>
    <col min="14" max="14" width="5.44140625" style="7" customWidth="1"/>
    <col min="15" max="15" width="6" style="7" customWidth="1"/>
    <col min="16" max="16" width="6" style="8" customWidth="1"/>
    <col min="17" max="17" width="6" style="7" customWidth="1"/>
    <col min="18" max="18" width="4.77734375" style="7" customWidth="1"/>
    <col min="19" max="20" width="4" style="7" customWidth="1"/>
    <col min="21" max="21" width="5.88671875" style="7" customWidth="1"/>
    <col min="22" max="22" width="5" style="7" customWidth="1"/>
    <col min="23" max="44" width="3.5546875" style="7" customWidth="1"/>
    <col min="45" max="45" width="4.5546875" style="7" customWidth="1"/>
    <col min="46" max="48" width="3.5546875" style="7" customWidth="1"/>
    <col min="49" max="49" width="4" style="7" customWidth="1"/>
    <col min="50" max="16384" width="9.109375" style="7"/>
  </cols>
  <sheetData>
    <row r="1" spans="1:49" s="3" customFormat="1" ht="70.2" customHeight="1" x14ac:dyDescent="0.3">
      <c r="A1" s="3" t="s">
        <v>0</v>
      </c>
      <c r="B1" s="27" t="s">
        <v>633</v>
      </c>
      <c r="C1" s="3" t="s">
        <v>1</v>
      </c>
      <c r="D1" s="5" t="s">
        <v>2</v>
      </c>
      <c r="E1" s="3" t="s">
        <v>3</v>
      </c>
      <c r="F1" s="3" t="s">
        <v>4</v>
      </c>
      <c r="G1" s="6" t="s">
        <v>5</v>
      </c>
      <c r="H1" s="4" t="s">
        <v>6</v>
      </c>
      <c r="I1" s="4" t="s">
        <v>7</v>
      </c>
      <c r="J1" s="4" t="s">
        <v>8</v>
      </c>
      <c r="K1" s="4" t="s">
        <v>645</v>
      </c>
      <c r="L1" s="3" t="s">
        <v>9</v>
      </c>
      <c r="M1" s="3" t="s">
        <v>10</v>
      </c>
      <c r="N1" s="4" t="s">
        <v>11</v>
      </c>
      <c r="O1" s="3" t="s">
        <v>12</v>
      </c>
      <c r="P1" s="4" t="s">
        <v>13</v>
      </c>
      <c r="Q1" s="3" t="s">
        <v>14</v>
      </c>
      <c r="R1" s="4" t="s">
        <v>15</v>
      </c>
      <c r="S1" s="3" t="s">
        <v>16</v>
      </c>
      <c r="T1" s="4" t="s">
        <v>17</v>
      </c>
      <c r="U1" s="3" t="s">
        <v>18</v>
      </c>
      <c r="V1" s="4" t="s">
        <v>19</v>
      </c>
      <c r="W1" s="3" t="s">
        <v>20</v>
      </c>
      <c r="X1" s="3" t="s">
        <v>21</v>
      </c>
      <c r="Y1" s="3" t="s">
        <v>22</v>
      </c>
      <c r="Z1" s="3" t="s">
        <v>23</v>
      </c>
      <c r="AA1" s="4" t="s">
        <v>24</v>
      </c>
      <c r="AB1" s="3" t="s">
        <v>25</v>
      </c>
      <c r="AC1" s="3" t="s">
        <v>26</v>
      </c>
      <c r="AD1" s="3" t="s">
        <v>27</v>
      </c>
      <c r="AE1" s="3" t="s">
        <v>28</v>
      </c>
      <c r="AF1" s="4" t="s">
        <v>29</v>
      </c>
      <c r="AH1" s="3" t="s">
        <v>30</v>
      </c>
      <c r="AI1" s="3" t="s">
        <v>31</v>
      </c>
      <c r="AJ1" s="3" t="s">
        <v>32</v>
      </c>
      <c r="AK1" s="3" t="s">
        <v>33</v>
      </c>
      <c r="AN1" s="3" t="s">
        <v>34</v>
      </c>
      <c r="AO1" s="3" t="s">
        <v>35</v>
      </c>
      <c r="AP1" s="3" t="s">
        <v>36</v>
      </c>
      <c r="AQ1" s="3" t="s">
        <v>16</v>
      </c>
      <c r="AR1" s="3" t="s">
        <v>17</v>
      </c>
      <c r="AS1" s="3" t="s">
        <v>37</v>
      </c>
      <c r="AT1" s="3" t="s">
        <v>38</v>
      </c>
      <c r="AU1" s="3" t="s">
        <v>39</v>
      </c>
      <c r="AV1" s="3" t="s">
        <v>40</v>
      </c>
      <c r="AW1" s="3" t="s">
        <v>41</v>
      </c>
    </row>
    <row r="2" spans="1:49" s="19" customFormat="1" x14ac:dyDescent="0.3">
      <c r="A2" s="19" t="s">
        <v>142</v>
      </c>
      <c r="B2" s="11"/>
      <c r="C2" s="19" t="s">
        <v>142</v>
      </c>
      <c r="D2" s="21">
        <f t="shared" ref="D2:D33" si="0">SUM(AN2:AW2)</f>
        <v>1.5</v>
      </c>
      <c r="E2" s="19" t="s">
        <v>191</v>
      </c>
      <c r="F2" s="19" t="s">
        <v>187</v>
      </c>
      <c r="G2" s="19" t="str">
        <f>VLOOKUP(F2,H_ProtSeq!A:B,2,FALSE)</f>
        <v>MGKKQNRKTGNSKTQSASPPPKERSSSPATEQSWMENDFDELREEGFRRSNYSELREDIQTKGKEVENFEKNLEECITRITNTEKCLKELMELKTKARELREECRSLRSRCDQLEERVSAMEDEMNEMKREGKFREKRIKRNEQSLQEIWDYVKRPNLRLIGVPESDVENGTKLENTLQDIIQENFPNLARQANVQIQEIQRTPQRYSSRRATPRHIIVRFTKVEMKEKMLRAAREKGRVTLKGKPIRLTADLSAETLQARREWGPIFNILKEKNFQPRISYPAKLSFISEGEIKYFIDKQMLRDFVTTRPALKELLKEALNMERNNRYQPLQNHAKM</v>
      </c>
      <c r="H2" s="20" t="str">
        <f>VLOOKUP(C2,HHpresent!A:A,1,FALSE)</f>
        <v>QANVQIQEIQR</v>
      </c>
      <c r="I2" s="20" t="str">
        <f>VLOOKUP(C2,HHunique!A:A,1,FALSE)</f>
        <v>QANVQIQEIQR</v>
      </c>
      <c r="J2" s="20" t="e">
        <f>VLOOKUP(C2,H_NIST!B:B,1,FALSE)</f>
        <v>#N/A</v>
      </c>
      <c r="K2" s="20">
        <f>VLOOKUP(C2,Detectedpreviously!A:B,2,FALSE)</f>
        <v>4</v>
      </c>
      <c r="L2" s="19">
        <f>VLOOKUP(C2,H_SVM!C:E,3,FALSE)</f>
        <v>0.41399999999999998</v>
      </c>
      <c r="M2" s="19">
        <f>VLOOKUP(C2,H_ANN!B:D,3,FALSE)</f>
        <v>0.42699999999999999</v>
      </c>
      <c r="N2" s="20">
        <f>VLOOKUP(C2,H_Bi!B:D,3,FALSE)</f>
        <v>1</v>
      </c>
      <c r="O2" s="19">
        <f>VLOOKUP($C2,H_MCPRED!$B:$D,2,FALSE)</f>
        <v>0.43</v>
      </c>
      <c r="P2" s="20">
        <f>VLOOKUP($C2,H_MCPRED!$B:$D,3,FALSE)</f>
        <v>0.57999999999999996</v>
      </c>
      <c r="Q2" s="19">
        <f t="shared" ref="Q2:Q33" si="1">LEN(C2)</f>
        <v>11</v>
      </c>
      <c r="R2" s="20">
        <f t="shared" ref="R2:R33" si="2">LEN(G2)</f>
        <v>338</v>
      </c>
      <c r="S2" s="19">
        <f t="shared" ref="S2:S33" si="3">LEN($C2)-LEN(SUBSTITUTE($C2,"M",""))</f>
        <v>0</v>
      </c>
      <c r="T2" s="20">
        <f t="shared" ref="T2:T33" si="4">(LEN($C2)-LEN(SUBSTITUTE($C2,"NG","")))/2</f>
        <v>0</v>
      </c>
      <c r="U2" s="19">
        <f>FIND(C2,G2)</f>
        <v>192</v>
      </c>
      <c r="V2" s="20" t="str">
        <f t="shared" ref="V2:V33" si="5">IF(U2=1,"N-terminus",IF((U2+LEN(C2))&gt;=LEN(G2),"C-terminus","okay"))</f>
        <v>okay</v>
      </c>
      <c r="W2" s="19" t="str">
        <f t="shared" ref="W2:W33" si="6">IF(ISTEXT(MID($G2,$U2-3,1)),MID($G2,$U2-3,1),"")</f>
        <v>L</v>
      </c>
      <c r="X2" s="19" t="str">
        <f t="shared" ref="X2:X33" si="7">IF(ISTEXT(MID($G2,$U2-2,1)),MID($G2,$U2-2,1),"")</f>
        <v>A</v>
      </c>
      <c r="Y2" s="19" t="str">
        <f t="shared" ref="Y2:Y33" si="8">IF(ISTEXT(MID($G2,$U2-1,1)),MID($G2,$U2-1,1),"")</f>
        <v>R</v>
      </c>
      <c r="Z2" s="19" t="str">
        <f t="shared" ref="Z2:Z33" si="9">MID($G2,$U2,1)</f>
        <v>Q</v>
      </c>
      <c r="AA2" s="20" t="str">
        <f t="shared" ref="AA2:AA33" si="10">MID($G2,$U2+1,1)</f>
        <v>A</v>
      </c>
      <c r="AB2" s="19" t="str">
        <f t="shared" ref="AB2:AB33" si="11">MID($G2,$U2+LEN($C2)-3,1)</f>
        <v>I</v>
      </c>
      <c r="AC2" s="19" t="str">
        <f t="shared" ref="AC2:AC33" si="12">MID($G2,$U2+LEN($C2)-2,1)</f>
        <v>Q</v>
      </c>
      <c r="AD2" s="19" t="str">
        <f t="shared" ref="AD2:AD33" si="13">MID($G2,$U2+LEN($C2)-1,1)</f>
        <v>R</v>
      </c>
      <c r="AE2" s="19" t="str">
        <f t="shared" ref="AE2:AE33" si="14">MID($G2,$U2+LEN($C2),1)</f>
        <v>T</v>
      </c>
      <c r="AF2" s="19" t="str">
        <f t="shared" ref="AF2:AF33" si="15">MID($G2,$U2+LEN($C2)+1,1)</f>
        <v>P</v>
      </c>
      <c r="AH2" s="19">
        <f t="shared" ref="AH2:AH33" si="16">IF(ISNUMBER(SEARCH("C",C2)),1,0)</f>
        <v>0</v>
      </c>
      <c r="AI2" s="19">
        <f t="shared" ref="AI2:AI33" si="17">IF(OR(X2="K",X2="R",W2="K",W2="R",Z2="K",Z2="R",AA2="R",AA2="K",AB2="K",AB2="R",AC2="K",AC2="R",AE2="R",AE2="K",AF2="R",AF2="K"),1,0)</f>
        <v>0</v>
      </c>
      <c r="AJ2" s="19">
        <f t="shared" ref="AJ2:AJ33" si="18">IF(OR(X2="D",X2="E",W2="D",W2="E",Z2="D",Z2="E",AA2="E",AA2="D",AB2="D",AB2="E",AC2="D",AC2="E",AE2="E",AE2="D",AF2="E",AF2="D"),1,0)</f>
        <v>0</v>
      </c>
      <c r="AK2" s="19">
        <f t="shared" ref="AK2:AK33" si="19">IF(OR(AE2="P",AND(AD2&lt;&gt;"K",AD2&lt;&gt;"R")),1,0)</f>
        <v>0</v>
      </c>
      <c r="AN2" s="19">
        <f t="shared" ref="AN2:AN33" si="20">IF(ISTEXT(J2),0,1)</f>
        <v>1</v>
      </c>
      <c r="AO2" s="19">
        <f t="shared" ref="AO2:AO33" si="21">IF((1-L2)&gt;0.6,2,0)+IF((1-M2)&gt;0.6,1,0)+IF(ISNUMBER(N2),(3-N2)/4,0)</f>
        <v>0.5</v>
      </c>
      <c r="AP2" s="19">
        <f t="shared" ref="AP2:AP33" si="22">IF(O2&gt;0.6,3,0)+IF(P2&gt;0.6,3,0)</f>
        <v>0</v>
      </c>
      <c r="AQ2" s="19">
        <f t="shared" ref="AQ2:AQ33" si="23">S2*3</f>
        <v>0</v>
      </c>
      <c r="AR2" s="19">
        <f t="shared" ref="AR2:AR33" si="24">T2*3</f>
        <v>0</v>
      </c>
      <c r="AS2" s="19">
        <f t="shared" ref="AS2:AS33" si="25">IF(V2&lt;&gt;"okay",100,0)</f>
        <v>0</v>
      </c>
      <c r="AT2" s="19">
        <f t="shared" ref="AT2:AT33" si="26">AH2*0.5</f>
        <v>0</v>
      </c>
      <c r="AU2" s="19">
        <f t="shared" ref="AU2:AU33" si="27">AI2*10</f>
        <v>0</v>
      </c>
      <c r="AV2" s="19">
        <f t="shared" ref="AV2:AV33" si="28">AJ2*3</f>
        <v>0</v>
      </c>
      <c r="AW2" s="19">
        <f t="shared" ref="AW2:AW33" si="29">AK2*100</f>
        <v>0</v>
      </c>
    </row>
    <row r="3" spans="1:49" s="19" customFormat="1" x14ac:dyDescent="0.3">
      <c r="A3" s="19" t="s">
        <v>141</v>
      </c>
      <c r="B3" s="11"/>
      <c r="C3" s="19" t="s">
        <v>141</v>
      </c>
      <c r="D3" s="21">
        <f t="shared" si="0"/>
        <v>2.75</v>
      </c>
      <c r="E3" s="19" t="s">
        <v>191</v>
      </c>
      <c r="F3" s="19" t="s">
        <v>187</v>
      </c>
      <c r="G3" s="19" t="str">
        <f>VLOOKUP(F3,H_ProtSeq!A:B,2,FALSE)</f>
        <v>MGKKQNRKTGNSKTQSASPPPKERSSSPATEQSWMENDFDELREEGFRRSNYSELREDIQTKGKEVENFEKNLEECITRITNTEKCLKELMELKTKARELREECRSLRSRCDQLEERVSAMEDEMNEMKREGKFREKRIKRNEQSLQEIWDYVKRPNLRLIGVPESDVENGTKLENTLQDIIQENFPNLARQANVQIQEIQRTPQRYSSRRATPRHIIVRFTKVEMKEKMLRAAREKGRVTLKGKPIRLTADLSAETLQARREWGPIFNILKEKNFQPRISYPAKLSFISEGEIKYFIDKQMLRDFVTTRPALKELLKEALNMERNNRYQPLQNHAKM</v>
      </c>
      <c r="H3" s="20" t="str">
        <f>VLOOKUP(C3,HHpresent!A:A,1,FALSE)</f>
        <v>LENTLQDIIQENFPNLAR</v>
      </c>
      <c r="I3" s="20" t="str">
        <f>VLOOKUP(C3,HHunique!A:A,1,FALSE)</f>
        <v>LENTLQDIIQENFPNLAR</v>
      </c>
      <c r="J3" s="20" t="str">
        <f>VLOOKUP(C3,H_NIST!B:B,1,FALSE)</f>
        <v>LENTLQDIIQENFPNLAR</v>
      </c>
      <c r="K3" s="20" t="e">
        <f>VLOOKUP(C3,Detectedpreviously!A:B,2,FALSE)</f>
        <v>#N/A</v>
      </c>
      <c r="L3" s="19">
        <f>VLOOKUP(C3,H_SVM!C:E,3,FALSE)</f>
        <v>0.85399999999999998</v>
      </c>
      <c r="M3" s="19">
        <f>VLOOKUP(C3,H_ANN!B:D,3,FALSE)</f>
        <v>0.77900000000000003</v>
      </c>
      <c r="N3" s="20">
        <f>VLOOKUP(C3,H_Bi!B:D,3,FALSE)</f>
        <v>4</v>
      </c>
      <c r="O3" s="19">
        <f>VLOOKUP($C3,H_MCPRED!$B:$D,2,FALSE)</f>
        <v>0.49</v>
      </c>
      <c r="P3" s="20">
        <f>VLOOKUP($C3,H_MCPRED!$B:$D,3,FALSE)</f>
        <v>0.43</v>
      </c>
      <c r="Q3" s="19">
        <f t="shared" si="1"/>
        <v>18</v>
      </c>
      <c r="R3" s="20">
        <f t="shared" si="2"/>
        <v>338</v>
      </c>
      <c r="S3" s="19">
        <f t="shared" si="3"/>
        <v>0</v>
      </c>
      <c r="T3" s="20">
        <f t="shared" si="4"/>
        <v>0</v>
      </c>
      <c r="U3" s="19">
        <f t="shared" ref="U3:U33" si="30">FIND(C3,G3)</f>
        <v>174</v>
      </c>
      <c r="V3" s="20" t="str">
        <f t="shared" si="5"/>
        <v>okay</v>
      </c>
      <c r="W3" s="19" t="str">
        <f t="shared" si="6"/>
        <v>G</v>
      </c>
      <c r="X3" s="19" t="str">
        <f t="shared" si="7"/>
        <v>T</v>
      </c>
      <c r="Y3" s="19" t="str">
        <f t="shared" si="8"/>
        <v>K</v>
      </c>
      <c r="Z3" s="19" t="str">
        <f t="shared" si="9"/>
        <v>L</v>
      </c>
      <c r="AA3" s="20" t="str">
        <f t="shared" si="10"/>
        <v>E</v>
      </c>
      <c r="AB3" s="19" t="str">
        <f t="shared" si="11"/>
        <v>L</v>
      </c>
      <c r="AC3" s="19" t="str">
        <f t="shared" si="12"/>
        <v>A</v>
      </c>
      <c r="AD3" s="19" t="str">
        <f t="shared" si="13"/>
        <v>R</v>
      </c>
      <c r="AE3" s="19" t="str">
        <f t="shared" si="14"/>
        <v>Q</v>
      </c>
      <c r="AF3" s="19" t="str">
        <f t="shared" si="15"/>
        <v>A</v>
      </c>
      <c r="AH3" s="19">
        <f t="shared" si="16"/>
        <v>0</v>
      </c>
      <c r="AI3" s="19">
        <f t="shared" si="17"/>
        <v>0</v>
      </c>
      <c r="AJ3" s="19">
        <f t="shared" si="18"/>
        <v>1</v>
      </c>
      <c r="AK3" s="19">
        <f t="shared" si="19"/>
        <v>0</v>
      </c>
      <c r="AN3" s="19">
        <f t="shared" si="20"/>
        <v>0</v>
      </c>
      <c r="AO3" s="19">
        <f t="shared" si="21"/>
        <v>-0.25</v>
      </c>
      <c r="AP3" s="19">
        <f t="shared" si="22"/>
        <v>0</v>
      </c>
      <c r="AQ3" s="19">
        <f t="shared" si="23"/>
        <v>0</v>
      </c>
      <c r="AR3" s="19">
        <f t="shared" si="24"/>
        <v>0</v>
      </c>
      <c r="AS3" s="19">
        <f t="shared" si="25"/>
        <v>0</v>
      </c>
      <c r="AT3" s="19">
        <f t="shared" si="26"/>
        <v>0</v>
      </c>
      <c r="AU3" s="19">
        <f t="shared" si="27"/>
        <v>0</v>
      </c>
      <c r="AV3" s="19">
        <f t="shared" si="28"/>
        <v>3</v>
      </c>
      <c r="AW3" s="19">
        <f t="shared" si="29"/>
        <v>0</v>
      </c>
    </row>
    <row r="4" spans="1:49" s="19" customFormat="1" x14ac:dyDescent="0.3">
      <c r="A4" s="19" t="s">
        <v>146</v>
      </c>
      <c r="B4" s="11"/>
      <c r="C4" s="19" t="s">
        <v>146</v>
      </c>
      <c r="D4" s="21">
        <f t="shared" si="0"/>
        <v>3.25</v>
      </c>
      <c r="E4" s="19" t="s">
        <v>191</v>
      </c>
      <c r="F4" s="19" t="s">
        <v>187</v>
      </c>
      <c r="G4" s="19" t="str">
        <f>VLOOKUP(F4,H_ProtSeq!A:B,2,FALSE)</f>
        <v>MGKKQNRKTGNSKTQSASPPPKERSSSPATEQSWMENDFDELREEGFRRSNYSELREDIQTKGKEVENFEKNLEECITRITNTEKCLKELMELKTKARELREECRSLRSRCDQLEERVSAMEDEMNEMKREGKFREKRIKRNEQSLQEIWDYVKRPNLRLIGVPESDVENGTKLENTLQDIIQENFPNLARQANVQIQEIQRTPQRYSSRRATPRHIIVRFTKVEMKEKMLRAAREKGRVTLKGKPIRLTADLSAETLQARREWGPIFNILKEKNFQPRISYPAKLSFISEGEIKYFIDKQMLRDFVTTRPALKELLKEALNMERNNRYQPLQNHAKM</v>
      </c>
      <c r="H4" s="20" t="str">
        <f>VLOOKUP(C4,HHpresent!A:A,1,FALSE)</f>
        <v>LSFISEGEIK</v>
      </c>
      <c r="I4" s="20" t="str">
        <f>VLOOKUP(C4,HHunique!A:A,1,FALSE)</f>
        <v>LSFISEGEIK</v>
      </c>
      <c r="J4" s="20" t="str">
        <f>VLOOKUP(C4,H_NIST!B:B,1,FALSE)</f>
        <v>LSFISEGEIK</v>
      </c>
      <c r="K4" s="20" t="e">
        <f>VLOOKUP(C4,Detectedpreviously!A:B,2,FALSE)</f>
        <v>#N/A</v>
      </c>
      <c r="L4" s="19">
        <f>VLOOKUP(C4,H_SVM!C:E,3,FALSE)</f>
        <v>0.46200000000000002</v>
      </c>
      <c r="M4" s="19">
        <f>VLOOKUP(C4,H_ANN!B:D,3,FALSE)</f>
        <v>0.434</v>
      </c>
      <c r="N4" s="20">
        <f>VLOOKUP(C4,H_Bi!B:D,3,FALSE)</f>
        <v>2</v>
      </c>
      <c r="O4" s="19">
        <f>VLOOKUP($C4,H_MCPRED!$B:$D,2,FALSE)</f>
        <v>0.41</v>
      </c>
      <c r="P4" s="20">
        <f>VLOOKUP($C4,H_MCPRED!$B:$D,3,FALSE)</f>
        <v>0.38</v>
      </c>
      <c r="Q4" s="19">
        <f t="shared" si="1"/>
        <v>10</v>
      </c>
      <c r="R4" s="20">
        <f t="shared" si="2"/>
        <v>338</v>
      </c>
      <c r="S4" s="19">
        <f t="shared" si="3"/>
        <v>0</v>
      </c>
      <c r="T4" s="20">
        <f t="shared" si="4"/>
        <v>0</v>
      </c>
      <c r="U4" s="19">
        <f t="shared" si="30"/>
        <v>286</v>
      </c>
      <c r="V4" s="20" t="str">
        <f t="shared" si="5"/>
        <v>okay</v>
      </c>
      <c r="W4" s="19" t="str">
        <f t="shared" si="6"/>
        <v>P</v>
      </c>
      <c r="X4" s="19" t="str">
        <f t="shared" si="7"/>
        <v>A</v>
      </c>
      <c r="Y4" s="19" t="str">
        <f t="shared" si="8"/>
        <v>K</v>
      </c>
      <c r="Z4" s="19" t="str">
        <f t="shared" si="9"/>
        <v>L</v>
      </c>
      <c r="AA4" s="20" t="str">
        <f t="shared" si="10"/>
        <v>S</v>
      </c>
      <c r="AB4" s="19" t="str">
        <f t="shared" si="11"/>
        <v>E</v>
      </c>
      <c r="AC4" s="19" t="str">
        <f t="shared" si="12"/>
        <v>I</v>
      </c>
      <c r="AD4" s="19" t="str">
        <f t="shared" si="13"/>
        <v>K</v>
      </c>
      <c r="AE4" s="19" t="str">
        <f t="shared" si="14"/>
        <v>Y</v>
      </c>
      <c r="AF4" s="19" t="str">
        <f t="shared" si="15"/>
        <v>F</v>
      </c>
      <c r="AH4" s="19">
        <f t="shared" si="16"/>
        <v>0</v>
      </c>
      <c r="AI4" s="19">
        <f t="shared" si="17"/>
        <v>0</v>
      </c>
      <c r="AJ4" s="19">
        <f t="shared" si="18"/>
        <v>1</v>
      </c>
      <c r="AK4" s="19">
        <f t="shared" si="19"/>
        <v>0</v>
      </c>
      <c r="AN4" s="19">
        <f t="shared" si="20"/>
        <v>0</v>
      </c>
      <c r="AO4" s="19">
        <f t="shared" si="21"/>
        <v>0.25</v>
      </c>
      <c r="AP4" s="19">
        <f t="shared" si="22"/>
        <v>0</v>
      </c>
      <c r="AQ4" s="19">
        <f t="shared" si="23"/>
        <v>0</v>
      </c>
      <c r="AR4" s="19">
        <f t="shared" si="24"/>
        <v>0</v>
      </c>
      <c r="AS4" s="19">
        <f t="shared" si="25"/>
        <v>0</v>
      </c>
      <c r="AT4" s="19">
        <f t="shared" si="26"/>
        <v>0</v>
      </c>
      <c r="AU4" s="19">
        <f t="shared" si="27"/>
        <v>0</v>
      </c>
      <c r="AV4" s="19">
        <f t="shared" si="28"/>
        <v>3</v>
      </c>
      <c r="AW4" s="19">
        <f t="shared" si="29"/>
        <v>0</v>
      </c>
    </row>
    <row r="5" spans="1:49" s="10" customFormat="1" x14ac:dyDescent="0.3">
      <c r="B5" s="11"/>
      <c r="C5" s="10" t="s">
        <v>145</v>
      </c>
      <c r="D5" s="9">
        <f t="shared" si="0"/>
        <v>4</v>
      </c>
      <c r="E5" s="10" t="s">
        <v>191</v>
      </c>
      <c r="F5" s="10" t="s">
        <v>187</v>
      </c>
      <c r="G5" s="10" t="str">
        <f>VLOOKUP(F5,H_ProtSeq!A:B,2,FALSE)</f>
        <v>MGKKQNRKTGNSKTQSASPPPKERSSSPATEQSWMENDFDELREEGFRRSNYSELREDIQTKGKEVENFEKNLEECITRITNTEKCLKELMELKTKARELREECRSLRSRCDQLEERVSAMEDEMNEMKREGKFREKRIKRNEQSLQEIWDYVKRPNLRLIGVPESDVENGTKLENTLQDIIQENFPNLARQANVQIQEIQRTPQRYSSRRATPRHIIVRFTKVEMKEKMLRAAREKGRVTLKGKPIRLTADLSAETLQARREWGPIFNILKEKNFQPRISYPAKLSFISEGEIKYFIDKQMLRDFVTTRPALKELLKEALNMERNNRYQPLQNHAKM</v>
      </c>
      <c r="H5" s="11" t="str">
        <f>VLOOKUP(C5,HHpresent!A:A,1,FALSE)</f>
        <v>ISYPAK</v>
      </c>
      <c r="I5" s="11" t="str">
        <f>VLOOKUP(C5,HHunique!A:A,1,FALSE)</f>
        <v>ISYPAK</v>
      </c>
      <c r="J5" s="11" t="e">
        <f>VLOOKUP(C5,H_NIST!B:B,1,FALSE)</f>
        <v>#N/A</v>
      </c>
      <c r="K5" s="11">
        <f>VLOOKUP(C5,Detectedpreviously!A:B,2,FALSE)</f>
        <v>1</v>
      </c>
      <c r="L5" s="10">
        <f>VLOOKUP(C5,H_SVM!C:E,3,FALSE)</f>
        <v>0.20899999999999999</v>
      </c>
      <c r="M5" s="10">
        <f>VLOOKUP(C5,H_ANN!B:D,3,FALSE)</f>
        <v>0.25</v>
      </c>
      <c r="N5" s="11" t="e">
        <f>VLOOKUP(C5,H_Bi!B:D,3,FALSE)</f>
        <v>#N/A</v>
      </c>
      <c r="O5" s="10">
        <f>VLOOKUP($C5,H_MCPRED!$B:$D,2,FALSE)</f>
        <v>0.41</v>
      </c>
      <c r="P5" s="11">
        <f>VLOOKUP($C5,H_MCPRED!$B:$D,3,FALSE)</f>
        <v>0.41</v>
      </c>
      <c r="Q5" s="10">
        <f t="shared" si="1"/>
        <v>6</v>
      </c>
      <c r="R5" s="11">
        <f t="shared" si="2"/>
        <v>338</v>
      </c>
      <c r="S5" s="10">
        <f t="shared" si="3"/>
        <v>0</v>
      </c>
      <c r="T5" s="11">
        <f t="shared" si="4"/>
        <v>0</v>
      </c>
      <c r="U5" s="10">
        <f t="shared" si="30"/>
        <v>280</v>
      </c>
      <c r="V5" s="11" t="str">
        <f t="shared" si="5"/>
        <v>okay</v>
      </c>
      <c r="W5" s="10" t="str">
        <f t="shared" si="6"/>
        <v>Q</v>
      </c>
      <c r="X5" s="10" t="str">
        <f t="shared" si="7"/>
        <v>P</v>
      </c>
      <c r="Y5" s="10" t="str">
        <f t="shared" si="8"/>
        <v>R</v>
      </c>
      <c r="Z5" s="10" t="str">
        <f t="shared" si="9"/>
        <v>I</v>
      </c>
      <c r="AA5" s="11" t="str">
        <f t="shared" si="10"/>
        <v>S</v>
      </c>
      <c r="AB5" s="10" t="str">
        <f t="shared" si="11"/>
        <v>P</v>
      </c>
      <c r="AC5" s="10" t="str">
        <f t="shared" si="12"/>
        <v>A</v>
      </c>
      <c r="AD5" s="10" t="str">
        <f t="shared" si="13"/>
        <v>K</v>
      </c>
      <c r="AE5" s="10" t="str">
        <f t="shared" si="14"/>
        <v>L</v>
      </c>
      <c r="AF5" s="10" t="str">
        <f t="shared" si="15"/>
        <v>S</v>
      </c>
      <c r="AH5" s="10">
        <f t="shared" si="16"/>
        <v>0</v>
      </c>
      <c r="AI5" s="10">
        <f t="shared" si="17"/>
        <v>0</v>
      </c>
      <c r="AJ5" s="10">
        <f t="shared" si="18"/>
        <v>0</v>
      </c>
      <c r="AK5" s="10">
        <f t="shared" si="19"/>
        <v>0</v>
      </c>
      <c r="AN5" s="10">
        <f t="shared" si="20"/>
        <v>1</v>
      </c>
      <c r="AO5" s="10">
        <f t="shared" si="21"/>
        <v>3</v>
      </c>
      <c r="AP5" s="10">
        <f t="shared" si="22"/>
        <v>0</v>
      </c>
      <c r="AQ5" s="10">
        <f t="shared" si="23"/>
        <v>0</v>
      </c>
      <c r="AR5" s="10">
        <f t="shared" si="24"/>
        <v>0</v>
      </c>
      <c r="AS5" s="10">
        <f t="shared" si="25"/>
        <v>0</v>
      </c>
      <c r="AT5" s="10">
        <f t="shared" si="26"/>
        <v>0</v>
      </c>
      <c r="AU5" s="10">
        <f t="shared" si="27"/>
        <v>0</v>
      </c>
      <c r="AV5" s="10">
        <f t="shared" si="28"/>
        <v>0</v>
      </c>
      <c r="AW5" s="10">
        <f t="shared" si="29"/>
        <v>0</v>
      </c>
    </row>
    <row r="6" spans="1:49" x14ac:dyDescent="0.3">
      <c r="B6" s="11"/>
      <c r="C6" s="7" t="s">
        <v>140</v>
      </c>
      <c r="D6" s="9">
        <f t="shared" si="0"/>
        <v>5.75</v>
      </c>
      <c r="E6" s="10" t="s">
        <v>191</v>
      </c>
      <c r="F6" s="7" t="s">
        <v>187</v>
      </c>
      <c r="G6" s="10" t="str">
        <f>VLOOKUP(F6,H_ProtSeq!A:B,2,FALSE)</f>
        <v>MGKKQNRKTGNSKTQSASPPPKERSSSPATEQSWMENDFDELREEGFRRSNYSELREDIQTKGKEVENFEKNLEECITRITNTEKCLKELMELKTKARELREECRSLRSRCDQLEERVSAMEDEMNEMKREGKFREKRIKRNEQSLQEIWDYVKRPNLRLIGVPESDVENGTKLENTLQDIIQENFPNLARQANVQIQEIQRTPQRYSSRRATPRHIIVRFTKVEMKEKMLRAAREKGRVTLKGKPIRLTADLSAETLQARREWGPIFNILKEKNFQPRISYPAKLSFISEGEIKYFIDKQMLRDFVTTRPALKELLKEALNMERNNRYQPLQNHAKM</v>
      </c>
      <c r="H6" s="8" t="str">
        <f>VLOOKUP(C6,HHpresent!A:A,1,FALSE)</f>
        <v>LIGVPESDVENGTK</v>
      </c>
      <c r="I6" s="8" t="str">
        <f>VLOOKUP(C6,HHunique!A:A,1,FALSE)</f>
        <v>LIGVPESDVENGTK</v>
      </c>
      <c r="J6" s="11" t="str">
        <f>VLOOKUP(C6,H_NIST!B:B,1,FALSE)</f>
        <v>LIGVPESDVENGTK</v>
      </c>
      <c r="K6" s="11" t="e">
        <f>VLOOKUP(C6,Detectedpreviously!A:B,2,FALSE)</f>
        <v>#N/A</v>
      </c>
      <c r="L6" s="10">
        <f>VLOOKUP(C6,H_SVM!C:E,3,FALSE)</f>
        <v>0.80500000000000005</v>
      </c>
      <c r="M6" s="10">
        <f>VLOOKUP(C6,H_ANN!B:D,3,FALSE)</f>
        <v>0.71</v>
      </c>
      <c r="N6" s="11">
        <f>VLOOKUP(C6,H_Bi!B:D,3,FALSE)</f>
        <v>4</v>
      </c>
      <c r="O6" s="10">
        <f>VLOOKUP($C6,H_MCPRED!$B:$D,2,FALSE)</f>
        <v>0.48</v>
      </c>
      <c r="P6" s="11">
        <f>VLOOKUP($C6,H_MCPRED!$B:$D,3,FALSE)</f>
        <v>0.49</v>
      </c>
      <c r="Q6" s="10">
        <f t="shared" si="1"/>
        <v>14</v>
      </c>
      <c r="R6" s="11">
        <f t="shared" si="2"/>
        <v>338</v>
      </c>
      <c r="S6" s="10">
        <f t="shared" si="3"/>
        <v>0</v>
      </c>
      <c r="T6" s="11">
        <f t="shared" si="4"/>
        <v>1</v>
      </c>
      <c r="U6" s="10">
        <f t="shared" si="30"/>
        <v>160</v>
      </c>
      <c r="V6" s="11" t="str">
        <f t="shared" si="5"/>
        <v>okay</v>
      </c>
      <c r="W6" s="10" t="str">
        <f t="shared" si="6"/>
        <v>N</v>
      </c>
      <c r="X6" s="10" t="str">
        <f t="shared" si="7"/>
        <v>L</v>
      </c>
      <c r="Y6" s="10" t="str">
        <f t="shared" si="8"/>
        <v>R</v>
      </c>
      <c r="Z6" s="10" t="str">
        <f t="shared" si="9"/>
        <v>L</v>
      </c>
      <c r="AA6" s="11" t="str">
        <f t="shared" si="10"/>
        <v>I</v>
      </c>
      <c r="AB6" s="10" t="str">
        <f t="shared" si="11"/>
        <v>G</v>
      </c>
      <c r="AC6" s="10" t="str">
        <f t="shared" si="12"/>
        <v>T</v>
      </c>
      <c r="AD6" s="10" t="str">
        <f t="shared" si="13"/>
        <v>K</v>
      </c>
      <c r="AE6" s="10" t="str">
        <f t="shared" si="14"/>
        <v>L</v>
      </c>
      <c r="AF6" s="10" t="str">
        <f t="shared" si="15"/>
        <v>E</v>
      </c>
      <c r="AG6" s="10"/>
      <c r="AH6" s="10">
        <f t="shared" si="16"/>
        <v>0</v>
      </c>
      <c r="AI6" s="10">
        <f t="shared" si="17"/>
        <v>0</v>
      </c>
      <c r="AJ6" s="10">
        <f t="shared" si="18"/>
        <v>1</v>
      </c>
      <c r="AK6" s="10">
        <f t="shared" si="19"/>
        <v>0</v>
      </c>
      <c r="AL6" s="10"/>
      <c r="AM6" s="10"/>
      <c r="AN6" s="10">
        <f t="shared" si="20"/>
        <v>0</v>
      </c>
      <c r="AO6" s="10">
        <f t="shared" si="21"/>
        <v>-0.25</v>
      </c>
      <c r="AP6" s="10">
        <f t="shared" si="22"/>
        <v>0</v>
      </c>
      <c r="AQ6" s="10">
        <f t="shared" si="23"/>
        <v>0</v>
      </c>
      <c r="AR6" s="10">
        <f t="shared" si="24"/>
        <v>3</v>
      </c>
      <c r="AS6" s="10">
        <f t="shared" si="25"/>
        <v>0</v>
      </c>
      <c r="AT6" s="10">
        <f t="shared" si="26"/>
        <v>0</v>
      </c>
      <c r="AU6" s="10">
        <f t="shared" si="27"/>
        <v>0</v>
      </c>
      <c r="AV6" s="10">
        <f t="shared" si="28"/>
        <v>3</v>
      </c>
      <c r="AW6" s="10">
        <f t="shared" si="29"/>
        <v>0</v>
      </c>
    </row>
    <row r="7" spans="1:49" s="16" customFormat="1" x14ac:dyDescent="0.3">
      <c r="A7" s="16" t="s">
        <v>134</v>
      </c>
      <c r="B7" s="11"/>
      <c r="C7" s="16" t="s">
        <v>134</v>
      </c>
      <c r="D7" s="18">
        <f t="shared" si="0"/>
        <v>7</v>
      </c>
      <c r="E7" s="16" t="s">
        <v>191</v>
      </c>
      <c r="F7" s="16" t="s">
        <v>187</v>
      </c>
      <c r="G7" s="16" t="str">
        <f>VLOOKUP(F7,H_ProtSeq!A:B,2,FALSE)</f>
        <v>MGKKQNRKTGNSKTQSASPPPKERSSSPATEQSWMENDFDELREEGFRRSNYSELREDIQTKGKEVENFEKNLEECITRITNTEKCLKELMELKTKARELREECRSLRSRCDQLEERVSAMEDEMNEMKREGKFREKRIKRNEQSLQEIWDYVKRPNLRLIGVPESDVENGTKLENTLQDIIQENFPNLARQANVQIQEIQRTPQRYSSRRATPRHIIVRFTKVEMKEKMLRAAREKGRVTLKGKPIRLTADLSAETLQARREWGPIFNILKEKNFQPRISYPAKLSFISEGEIKYFIDKQMLRDFVTTRPALKELLKEALNMERNNRYQPLQNHAKM</v>
      </c>
      <c r="H7" s="17" t="str">
        <f>VLOOKUP(C7,HHpresent!A:A,1,FALSE)</f>
        <v>NLEECITR</v>
      </c>
      <c r="I7" s="17" t="str">
        <f>VLOOKUP(C7,HHunique!A:A,1,FALSE)</f>
        <v>NLEECITR</v>
      </c>
      <c r="J7" s="17" t="str">
        <f>VLOOKUP(C7,H_NIST!B:B,1,FALSE)</f>
        <v>NLEECITR</v>
      </c>
      <c r="K7" s="17" t="e">
        <f>VLOOKUP(C7,Detectedpreviously!A:B,2,FALSE)</f>
        <v>#N/A</v>
      </c>
      <c r="L7" s="16">
        <f>VLOOKUP(C7,H_SVM!C:E,3,FALSE)</f>
        <v>0.32</v>
      </c>
      <c r="M7" s="16">
        <f>VLOOKUP(C7,H_ANN!B:D,3,FALSE)</f>
        <v>0.33200000000000002</v>
      </c>
      <c r="N7" s="17">
        <f>VLOOKUP(C7,H_Bi!B:D,3,FALSE)</f>
        <v>1</v>
      </c>
      <c r="O7" s="16">
        <f>VLOOKUP($C7,H_MCPRED!$B:$D,2,FALSE)</f>
        <v>0.42</v>
      </c>
      <c r="P7" s="17">
        <f>VLOOKUP($C7,H_MCPRED!$B:$D,3,FALSE)</f>
        <v>0.41</v>
      </c>
      <c r="Q7" s="16">
        <f t="shared" si="1"/>
        <v>8</v>
      </c>
      <c r="R7" s="17">
        <f t="shared" si="2"/>
        <v>338</v>
      </c>
      <c r="S7" s="16">
        <f t="shared" si="3"/>
        <v>0</v>
      </c>
      <c r="T7" s="17">
        <f t="shared" si="4"/>
        <v>0</v>
      </c>
      <c r="U7" s="16">
        <f t="shared" si="30"/>
        <v>72</v>
      </c>
      <c r="V7" s="17" t="str">
        <f t="shared" si="5"/>
        <v>okay</v>
      </c>
      <c r="W7" s="16" t="str">
        <f t="shared" si="6"/>
        <v>F</v>
      </c>
      <c r="X7" s="16" t="str">
        <f t="shared" si="7"/>
        <v>E</v>
      </c>
      <c r="Y7" s="16" t="str">
        <f t="shared" si="8"/>
        <v>K</v>
      </c>
      <c r="Z7" s="16" t="str">
        <f t="shared" si="9"/>
        <v>N</v>
      </c>
      <c r="AA7" s="17" t="str">
        <f t="shared" si="10"/>
        <v>L</v>
      </c>
      <c r="AB7" s="16" t="str">
        <f t="shared" si="11"/>
        <v>I</v>
      </c>
      <c r="AC7" s="16" t="str">
        <f t="shared" si="12"/>
        <v>T</v>
      </c>
      <c r="AD7" s="16" t="str">
        <f t="shared" si="13"/>
        <v>R</v>
      </c>
      <c r="AE7" s="16" t="str">
        <f t="shared" si="14"/>
        <v>I</v>
      </c>
      <c r="AF7" s="16" t="str">
        <f t="shared" si="15"/>
        <v>T</v>
      </c>
      <c r="AH7" s="16">
        <f t="shared" si="16"/>
        <v>1</v>
      </c>
      <c r="AI7" s="16">
        <f t="shared" si="17"/>
        <v>0</v>
      </c>
      <c r="AJ7" s="16">
        <f t="shared" si="18"/>
        <v>1</v>
      </c>
      <c r="AK7" s="16">
        <f t="shared" si="19"/>
        <v>0</v>
      </c>
      <c r="AN7" s="16">
        <f t="shared" si="20"/>
        <v>0</v>
      </c>
      <c r="AO7" s="16">
        <f t="shared" si="21"/>
        <v>3.5</v>
      </c>
      <c r="AP7" s="16">
        <f t="shared" si="22"/>
        <v>0</v>
      </c>
      <c r="AQ7" s="16">
        <f t="shared" si="23"/>
        <v>0</v>
      </c>
      <c r="AR7" s="16">
        <f t="shared" si="24"/>
        <v>0</v>
      </c>
      <c r="AS7" s="16">
        <f t="shared" si="25"/>
        <v>0</v>
      </c>
      <c r="AT7" s="16">
        <f t="shared" si="26"/>
        <v>0.5</v>
      </c>
      <c r="AU7" s="16">
        <f t="shared" si="27"/>
        <v>0</v>
      </c>
      <c r="AV7" s="16">
        <f t="shared" si="28"/>
        <v>3</v>
      </c>
      <c r="AW7" s="16">
        <f t="shared" si="29"/>
        <v>0</v>
      </c>
    </row>
    <row r="8" spans="1:49" s="10" customFormat="1" x14ac:dyDescent="0.3">
      <c r="B8" s="11"/>
      <c r="C8" s="10" t="s">
        <v>135</v>
      </c>
      <c r="D8" s="9">
        <f t="shared" si="0"/>
        <v>7</v>
      </c>
      <c r="E8" s="10" t="s">
        <v>191</v>
      </c>
      <c r="F8" s="10" t="s">
        <v>187</v>
      </c>
      <c r="G8" s="10" t="str">
        <f>VLOOKUP(F8,H_ProtSeq!A:B,2,FALSE)</f>
        <v>MGKKQNRKTGNSKTQSASPPPKERSSSPATEQSWMENDFDELREEGFRRSNYSELREDIQTKGKEVENFEKNLEECITRITNTEKCLKELMELKTKARELREECRSLRSRCDQLEERVSAMEDEMNEMKREGKFREKRIKRNEQSLQEIWDYVKRPNLRLIGVPESDVENGTKLENTLQDIIQENFPNLARQANVQIQEIQRTPQRYSSRRATPRHIIVRFTKVEMKEKMLRAAREKGRVTLKGKPIRLTADLSAETLQARREWGPIFNILKEKNFQPRISYPAKLSFISEGEIKYFIDKQMLRDFVTTRPALKELLKEALNMERNNRYQPLQNHAKM</v>
      </c>
      <c r="H8" s="11" t="str">
        <f>VLOOKUP(C8,HHpresent!A:A,1,FALSE)</f>
        <v>ITNTEK</v>
      </c>
      <c r="I8" s="11" t="str">
        <f>VLOOKUP(C8,HHunique!A:A,1,FALSE)</f>
        <v>ITNTEK</v>
      </c>
      <c r="J8" s="11" t="e">
        <f>VLOOKUP(C8,H_NIST!B:B,1,FALSE)</f>
        <v>#N/A</v>
      </c>
      <c r="K8" s="11" t="e">
        <f>VLOOKUP(C8,Detectedpreviously!A:B,2,FALSE)</f>
        <v>#N/A</v>
      </c>
      <c r="L8" s="10">
        <f>VLOOKUP(C8,H_SVM!C:E,3,FALSE)</f>
        <v>0.20699999999999999</v>
      </c>
      <c r="M8" s="10">
        <f>VLOOKUP(C8,H_ANN!B:D,3,FALSE)</f>
        <v>0.24199999999999999</v>
      </c>
      <c r="N8" s="11" t="e">
        <f>VLOOKUP(C8,H_Bi!B:D,3,FALSE)</f>
        <v>#N/A</v>
      </c>
      <c r="O8" s="10">
        <f>VLOOKUP($C8,H_MCPRED!$B:$D,2,FALSE)</f>
        <v>0.41</v>
      </c>
      <c r="P8" s="11">
        <f>VLOOKUP($C8,H_MCPRED!$B:$D,3,FALSE)</f>
        <v>0.44</v>
      </c>
      <c r="Q8" s="10">
        <f t="shared" si="1"/>
        <v>6</v>
      </c>
      <c r="R8" s="11">
        <f t="shared" si="2"/>
        <v>338</v>
      </c>
      <c r="S8" s="10">
        <f t="shared" si="3"/>
        <v>0</v>
      </c>
      <c r="T8" s="11">
        <f t="shared" si="4"/>
        <v>0</v>
      </c>
      <c r="U8" s="10">
        <f t="shared" si="30"/>
        <v>80</v>
      </c>
      <c r="V8" s="11" t="str">
        <f t="shared" si="5"/>
        <v>okay</v>
      </c>
      <c r="W8" s="10" t="str">
        <f t="shared" si="6"/>
        <v>I</v>
      </c>
      <c r="X8" s="10" t="str">
        <f t="shared" si="7"/>
        <v>T</v>
      </c>
      <c r="Y8" s="10" t="str">
        <f t="shared" si="8"/>
        <v>R</v>
      </c>
      <c r="Z8" s="10" t="str">
        <f t="shared" si="9"/>
        <v>I</v>
      </c>
      <c r="AA8" s="11" t="str">
        <f t="shared" si="10"/>
        <v>T</v>
      </c>
      <c r="AB8" s="10" t="str">
        <f t="shared" si="11"/>
        <v>T</v>
      </c>
      <c r="AC8" s="10" t="str">
        <f t="shared" si="12"/>
        <v>E</v>
      </c>
      <c r="AD8" s="10" t="str">
        <f t="shared" si="13"/>
        <v>K</v>
      </c>
      <c r="AE8" s="10" t="str">
        <f t="shared" si="14"/>
        <v>C</v>
      </c>
      <c r="AF8" s="10" t="str">
        <f t="shared" si="15"/>
        <v>L</v>
      </c>
      <c r="AH8" s="10">
        <f t="shared" si="16"/>
        <v>0</v>
      </c>
      <c r="AI8" s="10">
        <f t="shared" si="17"/>
        <v>0</v>
      </c>
      <c r="AJ8" s="10">
        <f t="shared" si="18"/>
        <v>1</v>
      </c>
      <c r="AK8" s="10">
        <f t="shared" si="19"/>
        <v>0</v>
      </c>
      <c r="AN8" s="10">
        <f t="shared" si="20"/>
        <v>1</v>
      </c>
      <c r="AO8" s="10">
        <f t="shared" si="21"/>
        <v>3</v>
      </c>
      <c r="AP8" s="10">
        <f t="shared" si="22"/>
        <v>0</v>
      </c>
      <c r="AQ8" s="10">
        <f t="shared" si="23"/>
        <v>0</v>
      </c>
      <c r="AR8" s="10">
        <f t="shared" si="24"/>
        <v>0</v>
      </c>
      <c r="AS8" s="10">
        <f t="shared" si="25"/>
        <v>0</v>
      </c>
      <c r="AT8" s="10">
        <f t="shared" si="26"/>
        <v>0</v>
      </c>
      <c r="AU8" s="10">
        <f t="shared" si="27"/>
        <v>0</v>
      </c>
      <c r="AV8" s="10">
        <f t="shared" si="28"/>
        <v>3</v>
      </c>
      <c r="AW8" s="10">
        <f t="shared" si="29"/>
        <v>0</v>
      </c>
    </row>
    <row r="9" spans="1:49" x14ac:dyDescent="0.3">
      <c r="B9" s="11"/>
      <c r="C9" s="7" t="s">
        <v>148</v>
      </c>
      <c r="D9" s="9">
        <f t="shared" si="0"/>
        <v>13</v>
      </c>
      <c r="E9" s="10" t="s">
        <v>191</v>
      </c>
      <c r="F9" s="7" t="s">
        <v>187</v>
      </c>
      <c r="G9" s="10" t="str">
        <f>VLOOKUP(F9,H_ProtSeq!A:B,2,FALSE)</f>
        <v>MGKKQNRKTGNSKTQSASPPPKERSSSPATEQSWMENDFDELREEGFRRSNYSELREDIQTKGKEVENFEKNLEECITRITNTEKCLKELMELKTKARELREECRSLRSRCDQLEERVSAMEDEMNEMKREGKFREKRIKRNEQSLQEIWDYVKRPNLRLIGVPESDVENGTKLENTLQDIIQENFPNLARQANVQIQEIQRTPQRYSSRRATPRHIIVRFTKVEMKEKMLRAAREKGRVTLKGKPIRLTADLSAETLQARREWGPIFNILKEKNFQPRISYPAKLSFISEGEIKYFIDKQMLRDFVTTRPALKELLKEALNMERNNRYQPLQNHAKM</v>
      </c>
      <c r="H9" s="8" t="str">
        <f>VLOOKUP(C9,HHpresent!A:A,1,FALSE)</f>
        <v>EALNMER</v>
      </c>
      <c r="I9" s="8" t="str">
        <f>VLOOKUP(C9,HHunique!A:A,1,FALSE)</f>
        <v>EALNMER</v>
      </c>
      <c r="J9" s="11" t="e">
        <f>VLOOKUP(C9,H_NIST!B:B,1,FALSE)</f>
        <v>#N/A</v>
      </c>
      <c r="K9" s="11" t="e">
        <f>VLOOKUP(C9,Detectedpreviously!A:B,2,FALSE)</f>
        <v>#N/A</v>
      </c>
      <c r="L9" s="10">
        <f>VLOOKUP(C9,H_SVM!C:E,3,FALSE)</f>
        <v>0.221</v>
      </c>
      <c r="M9" s="10">
        <f>VLOOKUP(C9,H_ANN!B:D,3,FALSE)</f>
        <v>0.26600000000000001</v>
      </c>
      <c r="N9" s="11" t="e">
        <f>VLOOKUP(C9,H_Bi!B:D,3,FALSE)</f>
        <v>#N/A</v>
      </c>
      <c r="O9" s="10">
        <f>VLOOKUP($C9,H_MCPRED!$B:$D,2,FALSE)</f>
        <v>0.69</v>
      </c>
      <c r="P9" s="11">
        <f>VLOOKUP($C9,H_MCPRED!$B:$D,3,FALSE)</f>
        <v>0.56000000000000005</v>
      </c>
      <c r="Q9" s="10">
        <f t="shared" si="1"/>
        <v>7</v>
      </c>
      <c r="R9" s="11">
        <f t="shared" si="2"/>
        <v>338</v>
      </c>
      <c r="S9" s="10">
        <f t="shared" si="3"/>
        <v>1</v>
      </c>
      <c r="T9" s="11">
        <f t="shared" si="4"/>
        <v>0</v>
      </c>
      <c r="U9" s="10">
        <f t="shared" si="30"/>
        <v>319</v>
      </c>
      <c r="V9" s="11" t="str">
        <f t="shared" si="5"/>
        <v>okay</v>
      </c>
      <c r="W9" s="10" t="str">
        <f t="shared" si="6"/>
        <v>L</v>
      </c>
      <c r="X9" s="10" t="str">
        <f t="shared" si="7"/>
        <v>L</v>
      </c>
      <c r="Y9" s="10" t="str">
        <f t="shared" si="8"/>
        <v>K</v>
      </c>
      <c r="Z9" s="10" t="str">
        <f t="shared" si="9"/>
        <v>E</v>
      </c>
      <c r="AA9" s="11" t="str">
        <f t="shared" si="10"/>
        <v>A</v>
      </c>
      <c r="AB9" s="10" t="str">
        <f t="shared" si="11"/>
        <v>M</v>
      </c>
      <c r="AC9" s="10" t="str">
        <f t="shared" si="12"/>
        <v>E</v>
      </c>
      <c r="AD9" s="10" t="str">
        <f t="shared" si="13"/>
        <v>R</v>
      </c>
      <c r="AE9" s="10" t="str">
        <f t="shared" si="14"/>
        <v>N</v>
      </c>
      <c r="AF9" s="10" t="str">
        <f t="shared" si="15"/>
        <v>N</v>
      </c>
      <c r="AG9" s="10"/>
      <c r="AH9" s="10">
        <f t="shared" si="16"/>
        <v>0</v>
      </c>
      <c r="AI9" s="10">
        <f t="shared" si="17"/>
        <v>0</v>
      </c>
      <c r="AJ9" s="10">
        <f t="shared" si="18"/>
        <v>1</v>
      </c>
      <c r="AK9" s="10">
        <f t="shared" si="19"/>
        <v>0</v>
      </c>
      <c r="AL9" s="10"/>
      <c r="AM9" s="10"/>
      <c r="AN9" s="10">
        <f t="shared" si="20"/>
        <v>1</v>
      </c>
      <c r="AO9" s="10">
        <f t="shared" si="21"/>
        <v>3</v>
      </c>
      <c r="AP9" s="10">
        <f t="shared" si="22"/>
        <v>3</v>
      </c>
      <c r="AQ9" s="10">
        <f t="shared" si="23"/>
        <v>3</v>
      </c>
      <c r="AR9" s="10">
        <f t="shared" si="24"/>
        <v>0</v>
      </c>
      <c r="AS9" s="10">
        <f t="shared" si="25"/>
        <v>0</v>
      </c>
      <c r="AT9" s="10">
        <f t="shared" si="26"/>
        <v>0</v>
      </c>
      <c r="AU9" s="10">
        <f t="shared" si="27"/>
        <v>0</v>
      </c>
      <c r="AV9" s="10">
        <f t="shared" si="28"/>
        <v>3</v>
      </c>
      <c r="AW9" s="10">
        <f t="shared" si="29"/>
        <v>0</v>
      </c>
    </row>
    <row r="10" spans="1:49" x14ac:dyDescent="0.3">
      <c r="B10" s="11"/>
      <c r="C10" s="7" t="s">
        <v>147</v>
      </c>
      <c r="D10" s="9">
        <f t="shared" si="0"/>
        <v>13.5</v>
      </c>
      <c r="E10" s="10" t="s">
        <v>191</v>
      </c>
      <c r="F10" s="7" t="s">
        <v>187</v>
      </c>
      <c r="G10" s="10" t="str">
        <f>VLOOKUP(F10,H_ProtSeq!A:B,2,FALSE)</f>
        <v>MGKKQNRKTGNSKTQSASPPPKERSSSPATEQSWMENDFDELREEGFRRSNYSELREDIQTKGKEVENFEKNLEECITRITNTEKCLKELMELKTKARELREECRSLRSRCDQLEERVSAMEDEMNEMKREGKFREKRIKRNEQSLQEIWDYVKRPNLRLIGVPESDVENGTKLENTLQDIIQENFPNLARQANVQIQEIQRTPQRYSSRRATPRHIIVRFTKVEMKEKMLRAAREKGRVTLKGKPIRLTADLSAETLQARREWGPIFNILKEKNFQPRISYPAKLSFISEGEIKYFIDKQMLRDFVTTRPALKELLKEALNMERNNRYQPLQNHAKM</v>
      </c>
      <c r="H10" s="8" t="str">
        <f>VLOOKUP(C10,HHpresent!A:A,1,FALSE)</f>
        <v>DFVTTRPALK</v>
      </c>
      <c r="I10" s="8" t="str">
        <f>VLOOKUP(C10,HHunique!A:A,1,FALSE)</f>
        <v>DFVTTRPALK</v>
      </c>
      <c r="J10" s="11" t="e">
        <f>VLOOKUP(C10,H_NIST!B:B,1,FALSE)</f>
        <v>#N/A</v>
      </c>
      <c r="K10" s="11" t="e">
        <f>VLOOKUP(C10,Detectedpreviously!A:B,2,FALSE)</f>
        <v>#N/A</v>
      </c>
      <c r="L10" s="10">
        <f>VLOOKUP(C10,H_SVM!C:E,3,FALSE)</f>
        <v>0.26200000000000001</v>
      </c>
      <c r="M10" s="10">
        <f>VLOOKUP(C10,H_ANN!B:D,3,FALSE)</f>
        <v>0.29699999999999999</v>
      </c>
      <c r="N10" s="11">
        <f>VLOOKUP(C10,H_Bi!B:D,3,FALSE)</f>
        <v>1</v>
      </c>
      <c r="O10" s="10">
        <f>VLOOKUP($C10,H_MCPRED!$B:$D,2,FALSE)</f>
        <v>0.75</v>
      </c>
      <c r="P10" s="11">
        <f>VLOOKUP($C10,H_MCPRED!$B:$D,3,FALSE)</f>
        <v>0.71</v>
      </c>
      <c r="Q10" s="10">
        <f t="shared" si="1"/>
        <v>10</v>
      </c>
      <c r="R10" s="11">
        <f t="shared" si="2"/>
        <v>338</v>
      </c>
      <c r="S10" s="10">
        <f t="shared" si="3"/>
        <v>0</v>
      </c>
      <c r="T10" s="11">
        <f t="shared" si="4"/>
        <v>0</v>
      </c>
      <c r="U10" s="10">
        <f t="shared" si="30"/>
        <v>305</v>
      </c>
      <c r="V10" s="11" t="str">
        <f t="shared" si="5"/>
        <v>okay</v>
      </c>
      <c r="W10" s="10" t="str">
        <f t="shared" si="6"/>
        <v>M</v>
      </c>
      <c r="X10" s="10" t="str">
        <f t="shared" si="7"/>
        <v>L</v>
      </c>
      <c r="Y10" s="10" t="str">
        <f t="shared" si="8"/>
        <v>R</v>
      </c>
      <c r="Z10" s="10" t="str">
        <f t="shared" si="9"/>
        <v>D</v>
      </c>
      <c r="AA10" s="11" t="str">
        <f t="shared" si="10"/>
        <v>F</v>
      </c>
      <c r="AB10" s="10" t="str">
        <f t="shared" si="11"/>
        <v>A</v>
      </c>
      <c r="AC10" s="10" t="str">
        <f t="shared" si="12"/>
        <v>L</v>
      </c>
      <c r="AD10" s="10" t="str">
        <f t="shared" si="13"/>
        <v>K</v>
      </c>
      <c r="AE10" s="10" t="str">
        <f t="shared" si="14"/>
        <v>E</v>
      </c>
      <c r="AF10" s="10" t="str">
        <f t="shared" si="15"/>
        <v>L</v>
      </c>
      <c r="AG10" s="10"/>
      <c r="AH10" s="10">
        <f t="shared" si="16"/>
        <v>0</v>
      </c>
      <c r="AI10" s="10">
        <f t="shared" si="17"/>
        <v>0</v>
      </c>
      <c r="AJ10" s="10">
        <f t="shared" si="18"/>
        <v>1</v>
      </c>
      <c r="AK10" s="10">
        <f t="shared" si="19"/>
        <v>0</v>
      </c>
      <c r="AL10" s="10"/>
      <c r="AM10" s="10"/>
      <c r="AN10" s="10">
        <f t="shared" si="20"/>
        <v>1</v>
      </c>
      <c r="AO10" s="10">
        <f t="shared" si="21"/>
        <v>3.5</v>
      </c>
      <c r="AP10" s="10">
        <f t="shared" si="22"/>
        <v>6</v>
      </c>
      <c r="AQ10" s="10">
        <f t="shared" si="23"/>
        <v>0</v>
      </c>
      <c r="AR10" s="10">
        <f t="shared" si="24"/>
        <v>0</v>
      </c>
      <c r="AS10" s="10">
        <f t="shared" si="25"/>
        <v>0</v>
      </c>
      <c r="AT10" s="10">
        <f t="shared" si="26"/>
        <v>0</v>
      </c>
      <c r="AU10" s="10">
        <f t="shared" si="27"/>
        <v>0</v>
      </c>
      <c r="AV10" s="10">
        <f t="shared" si="28"/>
        <v>3</v>
      </c>
      <c r="AW10" s="10">
        <f t="shared" si="29"/>
        <v>0</v>
      </c>
    </row>
    <row r="11" spans="1:49" x14ac:dyDescent="0.3">
      <c r="B11" s="11"/>
      <c r="C11" s="7" t="s">
        <v>143</v>
      </c>
      <c r="D11" s="9">
        <f t="shared" si="0"/>
        <v>15.75</v>
      </c>
      <c r="E11" s="10" t="s">
        <v>191</v>
      </c>
      <c r="F11" s="7" t="s">
        <v>187</v>
      </c>
      <c r="G11" s="10" t="str">
        <f>VLOOKUP(F11,H_ProtSeq!A:B,2,FALSE)</f>
        <v>MGKKQNRKTGNSKTQSASPPPKERSSSPATEQSWMENDFDELREEGFRRSNYSELREDIQTKGKEVENFEKNLEECITRITNTEKCLKELMELKTKARELREECRSLRSRCDQLEERVSAMEDEMNEMKREGKFREKRIKRNEQSLQEIWDYVKRPNLRLIGVPESDVENGTKLENTLQDIIQENFPNLARQANVQIQEIQRTPQRYSSRRATPRHIIVRFTKVEMKEKMLRAAREKGRVTLKGKPIRLTADLSAETLQARREWGPIFNILKEKNFQPRISYPAKLSFISEGEIKYFIDKQMLRDFVTTRPALKELLKEALNMERNNRYQPLQNHAKM</v>
      </c>
      <c r="H11" s="8" t="str">
        <f>VLOOKUP(C11,HHpresent!A:A,1,FALSE)</f>
        <v>LTADLSAETLQAR</v>
      </c>
      <c r="I11" s="8" t="str">
        <f>VLOOKUP(C11,HHunique!A:A,1,FALSE)</f>
        <v>LTADLSAETLQAR</v>
      </c>
      <c r="J11" s="11" t="str">
        <f>VLOOKUP(C11,H_NIST!B:B,1,FALSE)</f>
        <v>LTADLSAETLQAR</v>
      </c>
      <c r="K11" s="11" t="e">
        <f>VLOOKUP(C11,Detectedpreviously!A:B,2,FALSE)</f>
        <v>#N/A</v>
      </c>
      <c r="L11" s="10">
        <f>VLOOKUP(C11,H_SVM!C:E,3,FALSE)</f>
        <v>0.69699999999999995</v>
      </c>
      <c r="M11" s="10">
        <f>VLOOKUP(C11,H_ANN!B:D,3,FALSE)</f>
        <v>0.65200000000000002</v>
      </c>
      <c r="N11" s="11">
        <f>VLOOKUP(C11,H_Bi!B:D,3,FALSE)</f>
        <v>4</v>
      </c>
      <c r="O11" s="10">
        <f>VLOOKUP($C11,H_MCPRED!$B:$D,2,FALSE)</f>
        <v>0.66</v>
      </c>
      <c r="P11" s="11">
        <f>VLOOKUP($C11,H_MCPRED!$B:$D,3,FALSE)</f>
        <v>0.52</v>
      </c>
      <c r="Q11" s="10">
        <f t="shared" si="1"/>
        <v>13</v>
      </c>
      <c r="R11" s="11">
        <f t="shared" si="2"/>
        <v>338</v>
      </c>
      <c r="S11" s="10">
        <f t="shared" si="3"/>
        <v>0</v>
      </c>
      <c r="T11" s="11">
        <f t="shared" si="4"/>
        <v>0</v>
      </c>
      <c r="U11" s="10">
        <f t="shared" si="30"/>
        <v>249</v>
      </c>
      <c r="V11" s="11" t="str">
        <f t="shared" si="5"/>
        <v>okay</v>
      </c>
      <c r="W11" s="10" t="str">
        <f t="shared" si="6"/>
        <v>P</v>
      </c>
      <c r="X11" s="10" t="str">
        <f t="shared" si="7"/>
        <v>I</v>
      </c>
      <c r="Y11" s="10" t="str">
        <f t="shared" si="8"/>
        <v>R</v>
      </c>
      <c r="Z11" s="10" t="str">
        <f t="shared" si="9"/>
        <v>L</v>
      </c>
      <c r="AA11" s="11" t="str">
        <f t="shared" si="10"/>
        <v>T</v>
      </c>
      <c r="AB11" s="10" t="str">
        <f t="shared" si="11"/>
        <v>Q</v>
      </c>
      <c r="AC11" s="10" t="str">
        <f t="shared" si="12"/>
        <v>A</v>
      </c>
      <c r="AD11" s="10" t="str">
        <f t="shared" si="13"/>
        <v>R</v>
      </c>
      <c r="AE11" s="10" t="str">
        <f t="shared" si="14"/>
        <v>R</v>
      </c>
      <c r="AF11" s="10" t="str">
        <f t="shared" si="15"/>
        <v>E</v>
      </c>
      <c r="AG11" s="10"/>
      <c r="AH11" s="10">
        <f t="shared" si="16"/>
        <v>0</v>
      </c>
      <c r="AI11" s="10">
        <f t="shared" si="17"/>
        <v>1</v>
      </c>
      <c r="AJ11" s="10">
        <f t="shared" si="18"/>
        <v>1</v>
      </c>
      <c r="AK11" s="10">
        <f t="shared" si="19"/>
        <v>0</v>
      </c>
      <c r="AL11" s="10"/>
      <c r="AM11" s="10"/>
      <c r="AN11" s="10">
        <f t="shared" si="20"/>
        <v>0</v>
      </c>
      <c r="AO11" s="10">
        <f t="shared" si="21"/>
        <v>-0.25</v>
      </c>
      <c r="AP11" s="10">
        <f t="shared" si="22"/>
        <v>3</v>
      </c>
      <c r="AQ11" s="10">
        <f t="shared" si="23"/>
        <v>0</v>
      </c>
      <c r="AR11" s="10">
        <f t="shared" si="24"/>
        <v>0</v>
      </c>
      <c r="AS11" s="10">
        <f t="shared" si="25"/>
        <v>0</v>
      </c>
      <c r="AT11" s="10">
        <f t="shared" si="26"/>
        <v>0</v>
      </c>
      <c r="AU11" s="10">
        <f t="shared" si="27"/>
        <v>10</v>
      </c>
      <c r="AV11" s="10">
        <f t="shared" si="28"/>
        <v>3</v>
      </c>
      <c r="AW11" s="10">
        <f t="shared" si="29"/>
        <v>0</v>
      </c>
    </row>
    <row r="12" spans="1:49" x14ac:dyDescent="0.3">
      <c r="B12" s="11"/>
      <c r="C12" s="7" t="s">
        <v>129</v>
      </c>
      <c r="D12" s="9">
        <f t="shared" si="0"/>
        <v>17.25</v>
      </c>
      <c r="E12" s="10" t="s">
        <v>191</v>
      </c>
      <c r="F12" s="7" t="s">
        <v>187</v>
      </c>
      <c r="G12" s="10" t="str">
        <f>VLOOKUP(F12,H_ProtSeq!A:B,2,FALSE)</f>
        <v>MGKKQNRKTGNSKTQSASPPPKERSSSPATEQSWMENDFDELREEGFRRSNYSELREDIQTKGKEVENFEKNLEECITRITNTEKCLKELMELKTKARELREECRSLRSRCDQLEERVSAMEDEMNEMKREGKFREKRIKRNEQSLQEIWDYVKRPNLRLIGVPESDVENGTKLENTLQDIIQENFPNLARQANVQIQEIQRTPQRYSSRRATPRHIIVRFTKVEMKEKMLRAAREKGRVTLKGKPIRLTADLSAETLQARREWGPIFNILKEKNFQPRISYPAKLSFISEGEIKYFIDKQMLRDFVTTRPALKELLKEALNMERNNRYQPLQNHAKM</v>
      </c>
      <c r="H12" s="8" t="str">
        <f>VLOOKUP(C12,HHpresent!A:A,1,FALSE)</f>
        <v>TQSASPPPK</v>
      </c>
      <c r="I12" s="8" t="str">
        <f>VLOOKUP(C12,HHunique!A:A,1,FALSE)</f>
        <v>TQSASPPPK</v>
      </c>
      <c r="J12" s="11" t="e">
        <f>VLOOKUP(C12,H_NIST!B:B,1,FALSE)</f>
        <v>#N/A</v>
      </c>
      <c r="K12" s="11" t="e">
        <f>VLOOKUP(C12,Detectedpreviously!A:B,2,FALSE)</f>
        <v>#N/A</v>
      </c>
      <c r="L12" s="10">
        <f>VLOOKUP(C12,H_SVM!C:E,3,FALSE)</f>
        <v>0.255</v>
      </c>
      <c r="M12" s="10">
        <f>VLOOKUP(C12,H_ANN!B:D,3,FALSE)</f>
        <v>0.27300000000000002</v>
      </c>
      <c r="N12" s="11">
        <f>VLOOKUP(C12,H_Bi!B:D,3,FALSE)</f>
        <v>2</v>
      </c>
      <c r="O12" s="10">
        <f>VLOOKUP($C12,H_MCPRED!$B:$D,2,FALSE)</f>
        <v>0.42</v>
      </c>
      <c r="P12" s="11">
        <f>VLOOKUP($C12,H_MCPRED!$B:$D,3,FALSE)</f>
        <v>0.47</v>
      </c>
      <c r="Q12" s="10">
        <f t="shared" si="1"/>
        <v>9</v>
      </c>
      <c r="R12" s="11">
        <f t="shared" si="2"/>
        <v>338</v>
      </c>
      <c r="S12" s="10">
        <f t="shared" si="3"/>
        <v>0</v>
      </c>
      <c r="T12" s="11">
        <f t="shared" si="4"/>
        <v>0</v>
      </c>
      <c r="U12" s="10">
        <f t="shared" si="30"/>
        <v>14</v>
      </c>
      <c r="V12" s="11" t="str">
        <f t="shared" si="5"/>
        <v>okay</v>
      </c>
      <c r="W12" s="10" t="str">
        <f t="shared" si="6"/>
        <v>N</v>
      </c>
      <c r="X12" s="10" t="str">
        <f t="shared" si="7"/>
        <v>S</v>
      </c>
      <c r="Y12" s="10" t="str">
        <f t="shared" si="8"/>
        <v>K</v>
      </c>
      <c r="Z12" s="10" t="str">
        <f t="shared" si="9"/>
        <v>T</v>
      </c>
      <c r="AA12" s="11" t="str">
        <f t="shared" si="10"/>
        <v>Q</v>
      </c>
      <c r="AB12" s="10" t="str">
        <f t="shared" si="11"/>
        <v>P</v>
      </c>
      <c r="AC12" s="10" t="str">
        <f t="shared" si="12"/>
        <v>P</v>
      </c>
      <c r="AD12" s="10" t="str">
        <f t="shared" si="13"/>
        <v>K</v>
      </c>
      <c r="AE12" s="10" t="str">
        <f t="shared" si="14"/>
        <v>E</v>
      </c>
      <c r="AF12" s="10" t="str">
        <f t="shared" si="15"/>
        <v>R</v>
      </c>
      <c r="AG12" s="10"/>
      <c r="AH12" s="10">
        <f t="shared" si="16"/>
        <v>0</v>
      </c>
      <c r="AI12" s="10">
        <f t="shared" si="17"/>
        <v>1</v>
      </c>
      <c r="AJ12" s="10">
        <f t="shared" si="18"/>
        <v>1</v>
      </c>
      <c r="AK12" s="10">
        <f t="shared" si="19"/>
        <v>0</v>
      </c>
      <c r="AL12" s="10"/>
      <c r="AM12" s="10"/>
      <c r="AN12" s="10">
        <f t="shared" si="20"/>
        <v>1</v>
      </c>
      <c r="AO12" s="10">
        <f t="shared" si="21"/>
        <v>3.25</v>
      </c>
      <c r="AP12" s="10">
        <f t="shared" si="22"/>
        <v>0</v>
      </c>
      <c r="AQ12" s="10">
        <f t="shared" si="23"/>
        <v>0</v>
      </c>
      <c r="AR12" s="10">
        <f t="shared" si="24"/>
        <v>0</v>
      </c>
      <c r="AS12" s="10">
        <f t="shared" si="25"/>
        <v>0</v>
      </c>
      <c r="AT12" s="10">
        <f t="shared" si="26"/>
        <v>0</v>
      </c>
      <c r="AU12" s="10">
        <f t="shared" si="27"/>
        <v>10</v>
      </c>
      <c r="AV12" s="10">
        <f t="shared" si="28"/>
        <v>3</v>
      </c>
      <c r="AW12" s="10">
        <f t="shared" si="29"/>
        <v>0</v>
      </c>
    </row>
    <row r="13" spans="1:49" x14ac:dyDescent="0.3">
      <c r="B13" s="11"/>
      <c r="C13" s="7" t="s">
        <v>144</v>
      </c>
      <c r="D13" s="9">
        <f t="shared" si="0"/>
        <v>17.25</v>
      </c>
      <c r="E13" s="10" t="s">
        <v>191</v>
      </c>
      <c r="F13" s="7" t="s">
        <v>187</v>
      </c>
      <c r="G13" s="10" t="str">
        <f>VLOOKUP(F13,H_ProtSeq!A:B,2,FALSE)</f>
        <v>MGKKQNRKTGNSKTQSASPPPKERSSSPATEQSWMENDFDELREEGFRRSNYSELREDIQTKGKEVENFEKNLEECITRITNTEKCLKELMELKTKARELREECRSLRSRCDQLEERVSAMEDEMNEMKREGKFREKRIKRNEQSLQEIWDYVKRPNLRLIGVPESDVENGTKLENTLQDIIQENFPNLARQANVQIQEIQRTPQRYSSRRATPRHIIVRFTKVEMKEKMLRAAREKGRVTLKGKPIRLTADLSAETLQARREWGPIFNILKEKNFQPRISYPAKLSFISEGEIKYFIDKQMLRDFVTTRPALKELLKEALNMERNNRYQPLQNHAKM</v>
      </c>
      <c r="H13" s="8" t="str">
        <f>VLOOKUP(C13,HHpresent!A:A,1,FALSE)</f>
        <v>EWGPIFNILK</v>
      </c>
      <c r="I13" s="8" t="str">
        <f>VLOOKUP(C13,HHunique!A:A,1,FALSE)</f>
        <v>EWGPIFNILK</v>
      </c>
      <c r="J13" s="11" t="e">
        <f>VLOOKUP(C13,H_NIST!B:B,1,FALSE)</f>
        <v>#N/A</v>
      </c>
      <c r="K13" s="11" t="e">
        <f>VLOOKUP(C13,Detectedpreviously!A:B,2,FALSE)</f>
        <v>#N/A</v>
      </c>
      <c r="L13" s="10">
        <f>VLOOKUP(C13,H_SVM!C:E,3,FALSE)</f>
        <v>0.48</v>
      </c>
      <c r="M13" s="10">
        <f>VLOOKUP(C13,H_ANN!B:D,3,FALSE)</f>
        <v>0.46500000000000002</v>
      </c>
      <c r="N13" s="11">
        <f>VLOOKUP(C13,H_Bi!B:D,3,FALSE)</f>
        <v>2</v>
      </c>
      <c r="O13" s="10">
        <f>VLOOKUP($C13,H_MCPRED!$B:$D,2,FALSE)</f>
        <v>0.82</v>
      </c>
      <c r="P13" s="11">
        <f>VLOOKUP($C13,H_MCPRED!$B:$D,3,FALSE)</f>
        <v>0.48</v>
      </c>
      <c r="Q13" s="10">
        <f t="shared" si="1"/>
        <v>10</v>
      </c>
      <c r="R13" s="11">
        <f t="shared" si="2"/>
        <v>338</v>
      </c>
      <c r="S13" s="10">
        <f t="shared" si="3"/>
        <v>0</v>
      </c>
      <c r="T13" s="11">
        <f t="shared" si="4"/>
        <v>0</v>
      </c>
      <c r="U13" s="10">
        <f t="shared" si="30"/>
        <v>263</v>
      </c>
      <c r="V13" s="11" t="str">
        <f t="shared" si="5"/>
        <v>okay</v>
      </c>
      <c r="W13" s="10" t="str">
        <f t="shared" si="6"/>
        <v>A</v>
      </c>
      <c r="X13" s="10" t="str">
        <f t="shared" si="7"/>
        <v>R</v>
      </c>
      <c r="Y13" s="10" t="str">
        <f t="shared" si="8"/>
        <v>R</v>
      </c>
      <c r="Z13" s="10" t="str">
        <f t="shared" si="9"/>
        <v>E</v>
      </c>
      <c r="AA13" s="11" t="str">
        <f t="shared" si="10"/>
        <v>W</v>
      </c>
      <c r="AB13" s="10" t="str">
        <f t="shared" si="11"/>
        <v>I</v>
      </c>
      <c r="AC13" s="10" t="str">
        <f t="shared" si="12"/>
        <v>L</v>
      </c>
      <c r="AD13" s="10" t="str">
        <f t="shared" si="13"/>
        <v>K</v>
      </c>
      <c r="AE13" s="10" t="str">
        <f t="shared" si="14"/>
        <v>E</v>
      </c>
      <c r="AF13" s="10" t="str">
        <f t="shared" si="15"/>
        <v>K</v>
      </c>
      <c r="AG13" s="10"/>
      <c r="AH13" s="10">
        <f t="shared" si="16"/>
        <v>0</v>
      </c>
      <c r="AI13" s="10">
        <f t="shared" si="17"/>
        <v>1</v>
      </c>
      <c r="AJ13" s="10">
        <f t="shared" si="18"/>
        <v>1</v>
      </c>
      <c r="AK13" s="10">
        <f t="shared" si="19"/>
        <v>0</v>
      </c>
      <c r="AL13" s="10"/>
      <c r="AM13" s="10"/>
      <c r="AN13" s="10">
        <f t="shared" si="20"/>
        <v>1</v>
      </c>
      <c r="AO13" s="10">
        <f t="shared" si="21"/>
        <v>0.25</v>
      </c>
      <c r="AP13" s="10">
        <f t="shared" si="22"/>
        <v>3</v>
      </c>
      <c r="AQ13" s="10">
        <f t="shared" si="23"/>
        <v>0</v>
      </c>
      <c r="AR13" s="10">
        <f t="shared" si="24"/>
        <v>0</v>
      </c>
      <c r="AS13" s="10">
        <f t="shared" si="25"/>
        <v>0</v>
      </c>
      <c r="AT13" s="10">
        <f t="shared" si="26"/>
        <v>0</v>
      </c>
      <c r="AU13" s="10">
        <f t="shared" si="27"/>
        <v>10</v>
      </c>
      <c r="AV13" s="10">
        <f t="shared" si="28"/>
        <v>3</v>
      </c>
      <c r="AW13" s="10">
        <f t="shared" si="29"/>
        <v>0</v>
      </c>
    </row>
    <row r="14" spans="1:49" x14ac:dyDescent="0.3">
      <c r="B14" s="11"/>
      <c r="C14" s="7" t="s">
        <v>139</v>
      </c>
      <c r="D14" s="9">
        <f t="shared" si="0"/>
        <v>19</v>
      </c>
      <c r="E14" s="10" t="s">
        <v>191</v>
      </c>
      <c r="F14" s="7" t="s">
        <v>187</v>
      </c>
      <c r="G14" s="10" t="str">
        <f>VLOOKUP(F14,H_ProtSeq!A:B,2,FALSE)</f>
        <v>MGKKQNRKTGNSKTQSASPPPKERSSSPATEQSWMENDFDELREEGFRRSNYSELREDIQTKGKEVENFEKNLEECITRITNTEKCLKELMELKTKARELREECRSLRSRCDQLEERVSAMEDEMNEMKREGKFREKRIKRNEQSLQEIWDYVKRPNLRLIGVPESDVENGTKLENTLQDIIQENFPNLARQANVQIQEIQRTPQRYSSRRATPRHIIVRFTKVEMKEKMLRAAREKGRVTLKGKPIRLTADLSAETLQARREWGPIFNILKEKNFQPRISYPAKLSFISEGEIKYFIDKQMLRDFVTTRPALKELLKEALNMERNNRYQPLQNHAKM</v>
      </c>
      <c r="H14" s="8" t="str">
        <f>VLOOKUP(C14,HHpresent!A:A,1,FALSE)</f>
        <v>NEQSLQEIWDYVK</v>
      </c>
      <c r="I14" s="8" t="str">
        <f>VLOOKUP(C14,HHunique!A:A,1,FALSE)</f>
        <v>NEQSLQEIWDYVK</v>
      </c>
      <c r="J14" s="11" t="str">
        <f>VLOOKUP(C14,H_NIST!B:B,1,FALSE)</f>
        <v>NEQSLQEIWDYVK</v>
      </c>
      <c r="K14" s="11" t="e">
        <f>VLOOKUP(C14,Detectedpreviously!A:B,2,FALSE)</f>
        <v>#N/A</v>
      </c>
      <c r="L14" s="10">
        <f>VLOOKUP(C14,H_SVM!C:E,3,FALSE)</f>
        <v>0.55600000000000005</v>
      </c>
      <c r="M14" s="10">
        <f>VLOOKUP(C14,H_ANN!B:D,3,FALSE)</f>
        <v>0.52100000000000002</v>
      </c>
      <c r="N14" s="11">
        <f>VLOOKUP(C14,H_Bi!B:D,3,FALSE)</f>
        <v>3</v>
      </c>
      <c r="O14" s="10">
        <f>VLOOKUP($C14,H_MCPRED!$B:$D,2,FALSE)</f>
        <v>1</v>
      </c>
      <c r="P14" s="11">
        <f>VLOOKUP($C14,H_MCPRED!$B:$D,3,FALSE)</f>
        <v>0.69</v>
      </c>
      <c r="Q14" s="10">
        <f t="shared" si="1"/>
        <v>13</v>
      </c>
      <c r="R14" s="11">
        <f t="shared" si="2"/>
        <v>338</v>
      </c>
      <c r="S14" s="10">
        <f t="shared" si="3"/>
        <v>0</v>
      </c>
      <c r="T14" s="11">
        <f t="shared" si="4"/>
        <v>0</v>
      </c>
      <c r="U14" s="10">
        <f t="shared" si="30"/>
        <v>142</v>
      </c>
      <c r="V14" s="11" t="str">
        <f t="shared" si="5"/>
        <v>okay</v>
      </c>
      <c r="W14" s="10" t="str">
        <f t="shared" si="6"/>
        <v>I</v>
      </c>
      <c r="X14" s="10" t="str">
        <f t="shared" si="7"/>
        <v>K</v>
      </c>
      <c r="Y14" s="10" t="str">
        <f t="shared" si="8"/>
        <v>R</v>
      </c>
      <c r="Z14" s="10" t="str">
        <f t="shared" si="9"/>
        <v>N</v>
      </c>
      <c r="AA14" s="11" t="str">
        <f t="shared" si="10"/>
        <v>E</v>
      </c>
      <c r="AB14" s="10" t="str">
        <f t="shared" si="11"/>
        <v>Y</v>
      </c>
      <c r="AC14" s="10" t="str">
        <f t="shared" si="12"/>
        <v>V</v>
      </c>
      <c r="AD14" s="10" t="str">
        <f t="shared" si="13"/>
        <v>K</v>
      </c>
      <c r="AE14" s="10" t="str">
        <f t="shared" si="14"/>
        <v>R</v>
      </c>
      <c r="AF14" s="10" t="str">
        <f t="shared" si="15"/>
        <v>P</v>
      </c>
      <c r="AG14" s="10"/>
      <c r="AH14" s="10">
        <f t="shared" si="16"/>
        <v>0</v>
      </c>
      <c r="AI14" s="10">
        <f t="shared" si="17"/>
        <v>1</v>
      </c>
      <c r="AJ14" s="10">
        <f t="shared" si="18"/>
        <v>1</v>
      </c>
      <c r="AK14" s="10">
        <f t="shared" si="19"/>
        <v>0</v>
      </c>
      <c r="AL14" s="10"/>
      <c r="AM14" s="10"/>
      <c r="AN14" s="10">
        <f t="shared" si="20"/>
        <v>0</v>
      </c>
      <c r="AO14" s="10">
        <f t="shared" si="21"/>
        <v>0</v>
      </c>
      <c r="AP14" s="10">
        <f t="shared" si="22"/>
        <v>6</v>
      </c>
      <c r="AQ14" s="10">
        <f t="shared" si="23"/>
        <v>0</v>
      </c>
      <c r="AR14" s="10">
        <f t="shared" si="24"/>
        <v>0</v>
      </c>
      <c r="AS14" s="10">
        <f t="shared" si="25"/>
        <v>0</v>
      </c>
      <c r="AT14" s="10">
        <f t="shared" si="26"/>
        <v>0</v>
      </c>
      <c r="AU14" s="10">
        <f t="shared" si="27"/>
        <v>10</v>
      </c>
      <c r="AV14" s="10">
        <f t="shared" si="28"/>
        <v>3</v>
      </c>
      <c r="AW14" s="10">
        <f t="shared" si="29"/>
        <v>0</v>
      </c>
    </row>
    <row r="15" spans="1:49" x14ac:dyDescent="0.3">
      <c r="B15" s="11"/>
      <c r="C15" s="7" t="s">
        <v>132</v>
      </c>
      <c r="D15" s="9">
        <f t="shared" si="0"/>
        <v>20</v>
      </c>
      <c r="E15" s="10" t="s">
        <v>191</v>
      </c>
      <c r="F15" s="7" t="s">
        <v>187</v>
      </c>
      <c r="G15" s="10" t="str">
        <f>VLOOKUP(F15,H_ProtSeq!A:B,2,FALSE)</f>
        <v>MGKKQNRKTGNSKTQSASPPPKERSSSPATEQSWMENDFDELREEGFRRSNYSELREDIQTKGKEVENFEKNLEECITRITNTEKCLKELMELKTKARELREECRSLRSRCDQLEERVSAMEDEMNEMKREGKFREKRIKRNEQSLQEIWDYVKRPNLRLIGVPESDVENGTKLENTLQDIIQENFPNLARQANVQIQEIQRTPQRYSSRRATPRHIIVRFTKVEMKEKMLRAAREKGRVTLKGKPIRLTADLSAETLQARREWGPIFNILKEKNFQPRISYPAKLSFISEGEIKYFIDKQMLRDFVTTRPALKELLKEALNMERNNRYQPLQNHAKM</v>
      </c>
      <c r="H15" s="8" t="str">
        <f>VLOOKUP(C15,HHpresent!A:A,1,FALSE)</f>
        <v>EDIQTK</v>
      </c>
      <c r="I15" s="8" t="str">
        <f>VLOOKUP(C15,HHunique!A:A,1,FALSE)</f>
        <v>EDIQTK</v>
      </c>
      <c r="J15" s="11" t="e">
        <f>VLOOKUP(C15,H_NIST!B:B,1,FALSE)</f>
        <v>#N/A</v>
      </c>
      <c r="K15" s="11" t="e">
        <f>VLOOKUP(C15,Detectedpreviously!A:B,2,FALSE)</f>
        <v>#N/A</v>
      </c>
      <c r="L15" s="10">
        <f>VLOOKUP(C15,H_SVM!C:E,3,FALSE)</f>
        <v>0.219</v>
      </c>
      <c r="M15" s="10">
        <f>VLOOKUP(C15,H_ANN!B:D,3,FALSE)</f>
        <v>0.26700000000000002</v>
      </c>
      <c r="N15" s="11" t="e">
        <f>VLOOKUP(C15,H_Bi!B:D,3,FALSE)</f>
        <v>#N/A</v>
      </c>
      <c r="O15" s="10">
        <f>VLOOKUP($C15,H_MCPRED!$B:$D,2,FALSE)</f>
        <v>0.68</v>
      </c>
      <c r="P15" s="11">
        <f>VLOOKUP($C15,H_MCPRED!$B:$D,3,FALSE)</f>
        <v>0.43</v>
      </c>
      <c r="Q15" s="10">
        <f t="shared" si="1"/>
        <v>6</v>
      </c>
      <c r="R15" s="11">
        <f t="shared" si="2"/>
        <v>338</v>
      </c>
      <c r="S15" s="10">
        <f t="shared" si="3"/>
        <v>0</v>
      </c>
      <c r="T15" s="11">
        <f t="shared" si="4"/>
        <v>0</v>
      </c>
      <c r="U15" s="10">
        <f t="shared" si="30"/>
        <v>57</v>
      </c>
      <c r="V15" s="11" t="str">
        <f t="shared" si="5"/>
        <v>okay</v>
      </c>
      <c r="W15" s="10" t="str">
        <f t="shared" si="6"/>
        <v>E</v>
      </c>
      <c r="X15" s="10" t="str">
        <f t="shared" si="7"/>
        <v>L</v>
      </c>
      <c r="Y15" s="10" t="str">
        <f t="shared" si="8"/>
        <v>R</v>
      </c>
      <c r="Z15" s="10" t="str">
        <f t="shared" si="9"/>
        <v>E</v>
      </c>
      <c r="AA15" s="11" t="str">
        <f t="shared" si="10"/>
        <v>D</v>
      </c>
      <c r="AB15" s="10" t="str">
        <f t="shared" si="11"/>
        <v>Q</v>
      </c>
      <c r="AC15" s="10" t="str">
        <f t="shared" si="12"/>
        <v>T</v>
      </c>
      <c r="AD15" s="10" t="str">
        <f t="shared" si="13"/>
        <v>K</v>
      </c>
      <c r="AE15" s="10" t="str">
        <f t="shared" si="14"/>
        <v>G</v>
      </c>
      <c r="AF15" s="10" t="str">
        <f t="shared" si="15"/>
        <v>K</v>
      </c>
      <c r="AG15" s="10"/>
      <c r="AH15" s="10">
        <f t="shared" si="16"/>
        <v>0</v>
      </c>
      <c r="AI15" s="10">
        <f t="shared" si="17"/>
        <v>1</v>
      </c>
      <c r="AJ15" s="10">
        <f t="shared" si="18"/>
        <v>1</v>
      </c>
      <c r="AK15" s="10">
        <f t="shared" si="19"/>
        <v>0</v>
      </c>
      <c r="AL15" s="10"/>
      <c r="AM15" s="10"/>
      <c r="AN15" s="10">
        <f t="shared" si="20"/>
        <v>1</v>
      </c>
      <c r="AO15" s="10">
        <f t="shared" si="21"/>
        <v>3</v>
      </c>
      <c r="AP15" s="10">
        <f t="shared" si="22"/>
        <v>3</v>
      </c>
      <c r="AQ15" s="10">
        <f t="shared" si="23"/>
        <v>0</v>
      </c>
      <c r="AR15" s="10">
        <f t="shared" si="24"/>
        <v>0</v>
      </c>
      <c r="AS15" s="10">
        <f t="shared" si="25"/>
        <v>0</v>
      </c>
      <c r="AT15" s="10">
        <f t="shared" si="26"/>
        <v>0</v>
      </c>
      <c r="AU15" s="10">
        <f t="shared" si="27"/>
        <v>10</v>
      </c>
      <c r="AV15" s="10">
        <f t="shared" si="28"/>
        <v>3</v>
      </c>
      <c r="AW15" s="10">
        <f t="shared" si="29"/>
        <v>0</v>
      </c>
    </row>
    <row r="16" spans="1:49" x14ac:dyDescent="0.3">
      <c r="B16" s="11"/>
      <c r="C16" s="7" t="s">
        <v>133</v>
      </c>
      <c r="D16" s="9">
        <f t="shared" si="0"/>
        <v>20</v>
      </c>
      <c r="E16" s="10" t="s">
        <v>191</v>
      </c>
      <c r="F16" s="7" t="s">
        <v>187</v>
      </c>
      <c r="G16" s="10" t="str">
        <f>VLOOKUP(F16,H_ProtSeq!A:B,2,FALSE)</f>
        <v>MGKKQNRKTGNSKTQSASPPPKERSSSPATEQSWMENDFDELREEGFRRSNYSELREDIQTKGKEVENFEKNLEECITRITNTEKCLKELMELKTKARELREECRSLRSRCDQLEERVSAMEDEMNEMKREGKFREKRIKRNEQSLQEIWDYVKRPNLRLIGVPESDVENGTKLENTLQDIIQENFPNLARQANVQIQEIQRTPQRYSSRRATPRHIIVRFTKVEMKEKMLRAAREKGRVTLKGKPIRLTADLSAETLQARREWGPIFNILKEKNFQPRISYPAKLSFISEGEIKYFIDKQMLRDFVTTRPALKELLKEALNMERNNRYQPLQNHAKM</v>
      </c>
      <c r="H16" s="8" t="str">
        <f>VLOOKUP(C16,HHpresent!A:A,1,FALSE)</f>
        <v>EVENFEK</v>
      </c>
      <c r="I16" s="8" t="str">
        <f>VLOOKUP(C16,HHunique!A:A,1,FALSE)</f>
        <v>EVENFEK</v>
      </c>
      <c r="J16" s="11" t="e">
        <f>VLOOKUP(C16,H_NIST!B:B,1,FALSE)</f>
        <v>#N/A</v>
      </c>
      <c r="K16" s="11">
        <f>VLOOKUP(C16,Detectedpreviously!A:B,2,FALSE)</f>
        <v>2</v>
      </c>
      <c r="L16" s="10">
        <f>VLOOKUP(C16,H_SVM!C:E,3,FALSE)</f>
        <v>0.219</v>
      </c>
      <c r="M16" s="10">
        <f>VLOOKUP(C16,H_ANN!B:D,3,FALSE)</f>
        <v>0.26500000000000001</v>
      </c>
      <c r="N16" s="11" t="e">
        <f>VLOOKUP(C16,H_Bi!B:D,3,FALSE)</f>
        <v>#N/A</v>
      </c>
      <c r="O16" s="10">
        <f>VLOOKUP($C16,H_MCPRED!$B:$D,2,FALSE)</f>
        <v>0.85</v>
      </c>
      <c r="P16" s="11">
        <f>VLOOKUP($C16,H_MCPRED!$B:$D,3,FALSE)</f>
        <v>0.42</v>
      </c>
      <c r="Q16" s="10">
        <f t="shared" si="1"/>
        <v>7</v>
      </c>
      <c r="R16" s="11">
        <f t="shared" si="2"/>
        <v>338</v>
      </c>
      <c r="S16" s="10">
        <f t="shared" si="3"/>
        <v>0</v>
      </c>
      <c r="T16" s="11">
        <f t="shared" si="4"/>
        <v>0</v>
      </c>
      <c r="U16" s="10">
        <f t="shared" si="30"/>
        <v>65</v>
      </c>
      <c r="V16" s="11" t="str">
        <f t="shared" si="5"/>
        <v>okay</v>
      </c>
      <c r="W16" s="10" t="str">
        <f t="shared" si="6"/>
        <v>K</v>
      </c>
      <c r="X16" s="10" t="str">
        <f t="shared" si="7"/>
        <v>G</v>
      </c>
      <c r="Y16" s="10" t="str">
        <f t="shared" si="8"/>
        <v>K</v>
      </c>
      <c r="Z16" s="10" t="str">
        <f t="shared" si="9"/>
        <v>E</v>
      </c>
      <c r="AA16" s="11" t="str">
        <f t="shared" si="10"/>
        <v>V</v>
      </c>
      <c r="AB16" s="10" t="str">
        <f t="shared" si="11"/>
        <v>F</v>
      </c>
      <c r="AC16" s="10" t="str">
        <f t="shared" si="12"/>
        <v>E</v>
      </c>
      <c r="AD16" s="10" t="str">
        <f t="shared" si="13"/>
        <v>K</v>
      </c>
      <c r="AE16" s="10" t="str">
        <f t="shared" si="14"/>
        <v>N</v>
      </c>
      <c r="AF16" s="10" t="str">
        <f t="shared" si="15"/>
        <v>L</v>
      </c>
      <c r="AG16" s="10"/>
      <c r="AH16" s="10">
        <f t="shared" si="16"/>
        <v>0</v>
      </c>
      <c r="AI16" s="10">
        <f t="shared" si="17"/>
        <v>1</v>
      </c>
      <c r="AJ16" s="10">
        <f t="shared" si="18"/>
        <v>1</v>
      </c>
      <c r="AK16" s="10">
        <f t="shared" si="19"/>
        <v>0</v>
      </c>
      <c r="AL16" s="10"/>
      <c r="AM16" s="10"/>
      <c r="AN16" s="10">
        <f t="shared" si="20"/>
        <v>1</v>
      </c>
      <c r="AO16" s="10">
        <f t="shared" si="21"/>
        <v>3</v>
      </c>
      <c r="AP16" s="10">
        <f t="shared" si="22"/>
        <v>3</v>
      </c>
      <c r="AQ16" s="10">
        <f t="shared" si="23"/>
        <v>0</v>
      </c>
      <c r="AR16" s="10">
        <f t="shared" si="24"/>
        <v>0</v>
      </c>
      <c r="AS16" s="10">
        <f t="shared" si="25"/>
        <v>0</v>
      </c>
      <c r="AT16" s="10">
        <f t="shared" si="26"/>
        <v>0</v>
      </c>
      <c r="AU16" s="10">
        <f t="shared" si="27"/>
        <v>10</v>
      </c>
      <c r="AV16" s="10">
        <f t="shared" si="28"/>
        <v>3</v>
      </c>
      <c r="AW16" s="10">
        <f t="shared" si="29"/>
        <v>0</v>
      </c>
    </row>
    <row r="17" spans="1:49" x14ac:dyDescent="0.3">
      <c r="B17" s="11"/>
      <c r="C17" s="7" t="s">
        <v>137</v>
      </c>
      <c r="D17" s="9">
        <f t="shared" si="0"/>
        <v>20.5</v>
      </c>
      <c r="E17" s="10" t="s">
        <v>191</v>
      </c>
      <c r="F17" s="7" t="s">
        <v>187</v>
      </c>
      <c r="G17" s="10" t="str">
        <f>VLOOKUP(F17,H_ProtSeq!A:B,2,FALSE)</f>
        <v>MGKKQNRKTGNSKTQSASPPPKERSSSPATEQSWMENDFDELREEGFRRSNYSELREDIQTKGKEVENFEKNLEECITRITNTEKCLKELMELKTKARELREECRSLRSRCDQLEERVSAMEDEMNEMKREGKFREKRIKRNEQSLQEIWDYVKRPNLRLIGVPESDVENGTKLENTLQDIIQENFPNLARQANVQIQEIQRTPQRYSSRRATPRHIIVRFTKVEMKEKMLRAAREKGRVTLKGKPIRLTADLSAETLQARREWGPIFNILKEKNFQPRISYPAKLSFISEGEIKYFIDKQMLRDFVTTRPALKELLKEALNMERNNRYQPLQNHAKM</v>
      </c>
      <c r="H17" s="8" t="str">
        <f>VLOOKUP(C17,HHpresent!A:A,1,FALSE)</f>
        <v>CDQLEER</v>
      </c>
      <c r="I17" s="8" t="str">
        <f>VLOOKUP(C17,HHunique!A:A,1,FALSE)</f>
        <v>CDQLEER</v>
      </c>
      <c r="J17" s="11" t="e">
        <f>VLOOKUP(C17,H_NIST!B:B,1,FALSE)</f>
        <v>#N/A</v>
      </c>
      <c r="K17" s="11" t="e">
        <f>VLOOKUP(C17,Detectedpreviously!A:B,2,FALSE)</f>
        <v>#N/A</v>
      </c>
      <c r="L17" s="10">
        <f>VLOOKUP(C17,H_SVM!C:E,3,FALSE)</f>
        <v>0.26800000000000002</v>
      </c>
      <c r="M17" s="10">
        <f>VLOOKUP(C17,H_ANN!B:D,3,FALSE)</f>
        <v>0.309</v>
      </c>
      <c r="N17" s="11" t="e">
        <f>VLOOKUP(C17,H_Bi!B:D,3,FALSE)</f>
        <v>#N/A</v>
      </c>
      <c r="O17" s="10">
        <f>VLOOKUP($C17,H_MCPRED!$B:$D,2,FALSE)</f>
        <v>0.76</v>
      </c>
      <c r="P17" s="11">
        <f>VLOOKUP($C17,H_MCPRED!$B:$D,3,FALSE)</f>
        <v>0.44</v>
      </c>
      <c r="Q17" s="10">
        <f t="shared" si="1"/>
        <v>7</v>
      </c>
      <c r="R17" s="11">
        <f t="shared" si="2"/>
        <v>338</v>
      </c>
      <c r="S17" s="10">
        <f t="shared" si="3"/>
        <v>0</v>
      </c>
      <c r="T17" s="11">
        <f t="shared" si="4"/>
        <v>0</v>
      </c>
      <c r="U17" s="10">
        <f t="shared" si="30"/>
        <v>111</v>
      </c>
      <c r="V17" s="11" t="str">
        <f t="shared" si="5"/>
        <v>okay</v>
      </c>
      <c r="W17" s="10" t="str">
        <f t="shared" si="6"/>
        <v>R</v>
      </c>
      <c r="X17" s="10" t="str">
        <f t="shared" si="7"/>
        <v>S</v>
      </c>
      <c r="Y17" s="10" t="str">
        <f t="shared" si="8"/>
        <v>R</v>
      </c>
      <c r="Z17" s="10" t="str">
        <f t="shared" si="9"/>
        <v>C</v>
      </c>
      <c r="AA17" s="11" t="str">
        <f t="shared" si="10"/>
        <v>D</v>
      </c>
      <c r="AB17" s="10" t="str">
        <f t="shared" si="11"/>
        <v>E</v>
      </c>
      <c r="AC17" s="10" t="str">
        <f t="shared" si="12"/>
        <v>E</v>
      </c>
      <c r="AD17" s="10" t="str">
        <f t="shared" si="13"/>
        <v>R</v>
      </c>
      <c r="AE17" s="10" t="str">
        <f t="shared" si="14"/>
        <v>V</v>
      </c>
      <c r="AF17" s="10" t="str">
        <f t="shared" si="15"/>
        <v>S</v>
      </c>
      <c r="AG17" s="10"/>
      <c r="AH17" s="10">
        <f t="shared" si="16"/>
        <v>1</v>
      </c>
      <c r="AI17" s="10">
        <f t="shared" si="17"/>
        <v>1</v>
      </c>
      <c r="AJ17" s="10">
        <f t="shared" si="18"/>
        <v>1</v>
      </c>
      <c r="AK17" s="10">
        <f t="shared" si="19"/>
        <v>0</v>
      </c>
      <c r="AL17" s="10"/>
      <c r="AM17" s="10"/>
      <c r="AN17" s="10">
        <f t="shared" si="20"/>
        <v>1</v>
      </c>
      <c r="AO17" s="10">
        <f t="shared" si="21"/>
        <v>3</v>
      </c>
      <c r="AP17" s="10">
        <f t="shared" si="22"/>
        <v>3</v>
      </c>
      <c r="AQ17" s="10">
        <f t="shared" si="23"/>
        <v>0</v>
      </c>
      <c r="AR17" s="10">
        <f t="shared" si="24"/>
        <v>0</v>
      </c>
      <c r="AS17" s="10">
        <f t="shared" si="25"/>
        <v>0</v>
      </c>
      <c r="AT17" s="10">
        <f t="shared" si="26"/>
        <v>0.5</v>
      </c>
      <c r="AU17" s="10">
        <f t="shared" si="27"/>
        <v>10</v>
      </c>
      <c r="AV17" s="10">
        <f t="shared" si="28"/>
        <v>3</v>
      </c>
      <c r="AW17" s="10">
        <f t="shared" si="29"/>
        <v>0</v>
      </c>
    </row>
    <row r="18" spans="1:49" x14ac:dyDescent="0.3">
      <c r="B18" s="11"/>
      <c r="C18" s="7" t="s">
        <v>130</v>
      </c>
      <c r="D18" s="9">
        <f t="shared" si="0"/>
        <v>23</v>
      </c>
      <c r="E18" s="10" t="s">
        <v>191</v>
      </c>
      <c r="F18" s="7" t="s">
        <v>187</v>
      </c>
      <c r="G18" s="10" t="str">
        <f>VLOOKUP(F18,H_ProtSeq!A:B,2,FALSE)</f>
        <v>MGKKQNRKTGNSKTQSASPPPKERSSSPATEQSWMENDFDELREEGFRRSNYSELREDIQTKGKEVENFEKNLEECITRITNTEKCLKELMELKTKARELREECRSLRSRCDQLEERVSAMEDEMNEMKREGKFREKRIKRNEQSLQEIWDYVKRPNLRLIGVPESDVENGTKLENTLQDIIQENFPNLARQANVQIQEIQRTPQRYSSRRATPRHIIVRFTKVEMKEKMLRAAREKGRVTLKGKPIRLTADLSAETLQARREWGPIFNILKEKNFQPRISYPAKLSFISEGEIKYFIDKQMLRDFVTTRPALKELLKEALNMERNNRYQPLQNHAKM</v>
      </c>
      <c r="H18" s="8" t="str">
        <f>VLOOKUP(C18,HHpresent!A:A,1,FALSE)</f>
        <v>SSSPATEQSWMENDFDELR</v>
      </c>
      <c r="I18" s="8" t="str">
        <f>VLOOKUP(C18,HHunique!A:A,1,FALSE)</f>
        <v>SSSPATEQSWMENDFDELR</v>
      </c>
      <c r="J18" s="11" t="e">
        <f>VLOOKUP(C18,H_NIST!B:B,1,FALSE)</f>
        <v>#N/A</v>
      </c>
      <c r="K18" s="11" t="e">
        <f>VLOOKUP(C18,Detectedpreviously!A:B,2,FALSE)</f>
        <v>#N/A</v>
      </c>
      <c r="L18" s="10">
        <f>VLOOKUP(C18,H_SVM!C:E,3,FALSE)</f>
        <v>0.51300000000000001</v>
      </c>
      <c r="M18" s="10">
        <f>VLOOKUP(C18,H_ANN!B:D,3,FALSE)</f>
        <v>0.437</v>
      </c>
      <c r="N18" s="11">
        <f>VLOOKUP(C18,H_Bi!B:D,3,FALSE)</f>
        <v>3</v>
      </c>
      <c r="O18" s="10">
        <f>VLOOKUP($C18,H_MCPRED!$B:$D,2,FALSE)</f>
        <v>0.66</v>
      </c>
      <c r="P18" s="11">
        <f>VLOOKUP($C18,H_MCPRED!$B:$D,3,FALSE)</f>
        <v>0.81</v>
      </c>
      <c r="Q18" s="10">
        <f t="shared" si="1"/>
        <v>19</v>
      </c>
      <c r="R18" s="11">
        <f t="shared" si="2"/>
        <v>338</v>
      </c>
      <c r="S18" s="10">
        <f t="shared" si="3"/>
        <v>1</v>
      </c>
      <c r="T18" s="11">
        <f t="shared" si="4"/>
        <v>0</v>
      </c>
      <c r="U18" s="10">
        <f t="shared" si="30"/>
        <v>25</v>
      </c>
      <c r="V18" s="11" t="str">
        <f t="shared" si="5"/>
        <v>okay</v>
      </c>
      <c r="W18" s="10" t="str">
        <f t="shared" si="6"/>
        <v>K</v>
      </c>
      <c r="X18" s="10" t="str">
        <f t="shared" si="7"/>
        <v>E</v>
      </c>
      <c r="Y18" s="10" t="str">
        <f t="shared" si="8"/>
        <v>R</v>
      </c>
      <c r="Z18" s="10" t="str">
        <f t="shared" si="9"/>
        <v>S</v>
      </c>
      <c r="AA18" s="11" t="str">
        <f t="shared" si="10"/>
        <v>S</v>
      </c>
      <c r="AB18" s="10" t="str">
        <f t="shared" si="11"/>
        <v>E</v>
      </c>
      <c r="AC18" s="10" t="str">
        <f t="shared" si="12"/>
        <v>L</v>
      </c>
      <c r="AD18" s="10" t="str">
        <f t="shared" si="13"/>
        <v>R</v>
      </c>
      <c r="AE18" s="10" t="str">
        <f t="shared" si="14"/>
        <v>E</v>
      </c>
      <c r="AF18" s="10" t="str">
        <f t="shared" si="15"/>
        <v>E</v>
      </c>
      <c r="AG18" s="10"/>
      <c r="AH18" s="10">
        <f t="shared" si="16"/>
        <v>0</v>
      </c>
      <c r="AI18" s="10">
        <f t="shared" si="17"/>
        <v>1</v>
      </c>
      <c r="AJ18" s="10">
        <f t="shared" si="18"/>
        <v>1</v>
      </c>
      <c r="AK18" s="10">
        <f t="shared" si="19"/>
        <v>0</v>
      </c>
      <c r="AL18" s="10"/>
      <c r="AM18" s="10"/>
      <c r="AN18" s="10">
        <f t="shared" si="20"/>
        <v>1</v>
      </c>
      <c r="AO18" s="10">
        <f t="shared" si="21"/>
        <v>0</v>
      </c>
      <c r="AP18" s="10">
        <f t="shared" si="22"/>
        <v>6</v>
      </c>
      <c r="AQ18" s="10">
        <f t="shared" si="23"/>
        <v>3</v>
      </c>
      <c r="AR18" s="10">
        <f t="shared" si="24"/>
        <v>0</v>
      </c>
      <c r="AS18" s="10">
        <f t="shared" si="25"/>
        <v>0</v>
      </c>
      <c r="AT18" s="10">
        <f t="shared" si="26"/>
        <v>0</v>
      </c>
      <c r="AU18" s="10">
        <f t="shared" si="27"/>
        <v>10</v>
      </c>
      <c r="AV18" s="10">
        <f t="shared" si="28"/>
        <v>3</v>
      </c>
      <c r="AW18" s="10">
        <f t="shared" si="29"/>
        <v>0</v>
      </c>
    </row>
    <row r="19" spans="1:49" x14ac:dyDescent="0.3">
      <c r="B19" s="11"/>
      <c r="C19" s="7" t="s">
        <v>131</v>
      </c>
      <c r="D19" s="9">
        <f t="shared" si="0"/>
        <v>23</v>
      </c>
      <c r="E19" s="10" t="s">
        <v>191</v>
      </c>
      <c r="F19" s="7" t="s">
        <v>187</v>
      </c>
      <c r="G19" s="10" t="str">
        <f>VLOOKUP(F19,H_ProtSeq!A:B,2,FALSE)</f>
        <v>MGKKQNRKTGNSKTQSASPPPKERSSSPATEQSWMENDFDELREEGFRRSNYSELREDIQTKGKEVENFEKNLEECITRITNTEKCLKELMELKTKARELREECRSLRSRCDQLEERVSAMEDEMNEMKREGKFREKRIKRNEQSLQEIWDYVKRPNLRLIGVPESDVENGTKLENTLQDIIQENFPNLARQANVQIQEIQRTPQRYSSRRATPRHIIVRFTKVEMKEKMLRAAREKGRVTLKGKPIRLTADLSAETLQARREWGPIFNILKEKNFQPRISYPAKLSFISEGEIKYFIDKQMLRDFVTTRPALKELLKEALNMERNNRYQPLQNHAKM</v>
      </c>
      <c r="H19" s="8" t="str">
        <f>VLOOKUP(C19,HHpresent!A:A,1,FALSE)</f>
        <v>SNYSELR</v>
      </c>
      <c r="I19" s="8" t="str">
        <f>VLOOKUP(C19,HHunique!A:A,1,FALSE)</f>
        <v>SNYSELR</v>
      </c>
      <c r="J19" s="11" t="e">
        <f>VLOOKUP(C19,H_NIST!B:B,1,FALSE)</f>
        <v>#N/A</v>
      </c>
      <c r="K19" s="11" t="e">
        <f>VLOOKUP(C19,Detectedpreviously!A:B,2,FALSE)</f>
        <v>#N/A</v>
      </c>
      <c r="L19" s="10">
        <f>VLOOKUP(C19,H_SVM!C:E,3,FALSE)</f>
        <v>0.27100000000000002</v>
      </c>
      <c r="M19" s="10">
        <f>VLOOKUP(C19,H_ANN!B:D,3,FALSE)</f>
        <v>0.312</v>
      </c>
      <c r="N19" s="11" t="e">
        <f>VLOOKUP(C19,H_Bi!B:D,3,FALSE)</f>
        <v>#N/A</v>
      </c>
      <c r="O19" s="10">
        <f>VLOOKUP($C19,H_MCPRED!$B:$D,2,FALSE)</f>
        <v>0.69</v>
      </c>
      <c r="P19" s="11">
        <f>VLOOKUP($C19,H_MCPRED!$B:$D,3,FALSE)</f>
        <v>0.68</v>
      </c>
      <c r="Q19" s="10">
        <f t="shared" si="1"/>
        <v>7</v>
      </c>
      <c r="R19" s="11">
        <f t="shared" si="2"/>
        <v>338</v>
      </c>
      <c r="S19" s="10">
        <f t="shared" si="3"/>
        <v>0</v>
      </c>
      <c r="T19" s="11">
        <f t="shared" si="4"/>
        <v>0</v>
      </c>
      <c r="U19" s="10">
        <f t="shared" si="30"/>
        <v>50</v>
      </c>
      <c r="V19" s="11" t="str">
        <f t="shared" si="5"/>
        <v>okay</v>
      </c>
      <c r="W19" s="10" t="str">
        <f t="shared" si="6"/>
        <v>F</v>
      </c>
      <c r="X19" s="10" t="str">
        <f t="shared" si="7"/>
        <v>R</v>
      </c>
      <c r="Y19" s="10" t="str">
        <f t="shared" si="8"/>
        <v>R</v>
      </c>
      <c r="Z19" s="10" t="str">
        <f t="shared" si="9"/>
        <v>S</v>
      </c>
      <c r="AA19" s="11" t="str">
        <f t="shared" si="10"/>
        <v>N</v>
      </c>
      <c r="AB19" s="10" t="str">
        <f t="shared" si="11"/>
        <v>E</v>
      </c>
      <c r="AC19" s="10" t="str">
        <f t="shared" si="12"/>
        <v>L</v>
      </c>
      <c r="AD19" s="10" t="str">
        <f t="shared" si="13"/>
        <v>R</v>
      </c>
      <c r="AE19" s="10" t="str">
        <f t="shared" si="14"/>
        <v>E</v>
      </c>
      <c r="AF19" s="10" t="str">
        <f t="shared" si="15"/>
        <v>D</v>
      </c>
      <c r="AG19" s="10"/>
      <c r="AH19" s="10">
        <f t="shared" si="16"/>
        <v>0</v>
      </c>
      <c r="AI19" s="10">
        <f t="shared" si="17"/>
        <v>1</v>
      </c>
      <c r="AJ19" s="10">
        <f t="shared" si="18"/>
        <v>1</v>
      </c>
      <c r="AK19" s="10">
        <f t="shared" si="19"/>
        <v>0</v>
      </c>
      <c r="AL19" s="10"/>
      <c r="AM19" s="10"/>
      <c r="AN19" s="10">
        <f t="shared" si="20"/>
        <v>1</v>
      </c>
      <c r="AO19" s="10">
        <f t="shared" si="21"/>
        <v>3</v>
      </c>
      <c r="AP19" s="10">
        <f t="shared" si="22"/>
        <v>6</v>
      </c>
      <c r="AQ19" s="10">
        <f t="shared" si="23"/>
        <v>0</v>
      </c>
      <c r="AR19" s="10">
        <f t="shared" si="24"/>
        <v>0</v>
      </c>
      <c r="AS19" s="10">
        <f t="shared" si="25"/>
        <v>0</v>
      </c>
      <c r="AT19" s="10">
        <f t="shared" si="26"/>
        <v>0</v>
      </c>
      <c r="AU19" s="10">
        <f t="shared" si="27"/>
        <v>10</v>
      </c>
      <c r="AV19" s="10">
        <f t="shared" si="28"/>
        <v>3</v>
      </c>
      <c r="AW19" s="10">
        <f t="shared" si="29"/>
        <v>0</v>
      </c>
    </row>
    <row r="20" spans="1:49" x14ac:dyDescent="0.3">
      <c r="B20" s="11"/>
      <c r="C20" s="7" t="s">
        <v>136</v>
      </c>
      <c r="D20" s="9">
        <f t="shared" si="0"/>
        <v>23</v>
      </c>
      <c r="E20" s="10" t="s">
        <v>191</v>
      </c>
      <c r="F20" s="7" t="s">
        <v>187</v>
      </c>
      <c r="G20" s="10" t="str">
        <f>VLOOKUP(F20,H_ProtSeq!A:B,2,FALSE)</f>
        <v>MGKKQNRKTGNSKTQSASPPPKERSSSPATEQSWMENDFDELREEGFRRSNYSELREDIQTKGKEVENFEKNLEECITRITNTEKCLKELMELKTKARELREECRSLRSRCDQLEERVSAMEDEMNEMKREGKFREKRIKRNEQSLQEIWDYVKRPNLRLIGVPESDVENGTKLENTLQDIIQENFPNLARQANVQIQEIQRTPQRYSSRRATPRHIIVRFTKVEMKEKMLRAAREKGRVTLKGKPIRLTADLSAETLQARREWGPIFNILKEKNFQPRISYPAKLSFISEGEIKYFIDKQMLRDFVTTRPALKELLKEALNMERNNRYQPLQNHAKM</v>
      </c>
      <c r="H20" s="8" t="str">
        <f>VLOOKUP(C20,HHpresent!A:A,1,FALSE)</f>
        <v>ELMELK</v>
      </c>
      <c r="I20" s="8" t="str">
        <f>VLOOKUP(C20,HHunique!A:A,1,FALSE)</f>
        <v>ELMELK</v>
      </c>
      <c r="J20" s="11" t="e">
        <f>VLOOKUP(C20,H_NIST!B:B,1,FALSE)</f>
        <v>#N/A</v>
      </c>
      <c r="K20" s="11" t="e">
        <f>VLOOKUP(C20,Detectedpreviously!A:B,2,FALSE)</f>
        <v>#N/A</v>
      </c>
      <c r="L20" s="10">
        <f>VLOOKUP(C20,H_SVM!C:E,3,FALSE)</f>
        <v>0.20399999999999999</v>
      </c>
      <c r="M20" s="10">
        <f>VLOOKUP(C20,H_ANN!B:D,3,FALSE)</f>
        <v>0.25</v>
      </c>
      <c r="N20" s="11" t="e">
        <f>VLOOKUP(C20,H_Bi!B:D,3,FALSE)</f>
        <v>#N/A</v>
      </c>
      <c r="O20" s="10">
        <f>VLOOKUP($C20,H_MCPRED!$B:$D,2,FALSE)</f>
        <v>0.66</v>
      </c>
      <c r="P20" s="11">
        <f>VLOOKUP($C20,H_MCPRED!$B:$D,3,FALSE)</f>
        <v>0.47</v>
      </c>
      <c r="Q20" s="10">
        <f t="shared" si="1"/>
        <v>6</v>
      </c>
      <c r="R20" s="11">
        <f t="shared" si="2"/>
        <v>338</v>
      </c>
      <c r="S20" s="10">
        <f t="shared" si="3"/>
        <v>1</v>
      </c>
      <c r="T20" s="11">
        <f t="shared" si="4"/>
        <v>0</v>
      </c>
      <c r="U20" s="10">
        <f t="shared" si="30"/>
        <v>89</v>
      </c>
      <c r="V20" s="11" t="str">
        <f t="shared" si="5"/>
        <v>okay</v>
      </c>
      <c r="W20" s="10" t="str">
        <f t="shared" si="6"/>
        <v>C</v>
      </c>
      <c r="X20" s="10" t="str">
        <f t="shared" si="7"/>
        <v>L</v>
      </c>
      <c r="Y20" s="10" t="str">
        <f t="shared" si="8"/>
        <v>K</v>
      </c>
      <c r="Z20" s="10" t="str">
        <f t="shared" si="9"/>
        <v>E</v>
      </c>
      <c r="AA20" s="11" t="str">
        <f t="shared" si="10"/>
        <v>L</v>
      </c>
      <c r="AB20" s="10" t="str">
        <f t="shared" si="11"/>
        <v>E</v>
      </c>
      <c r="AC20" s="10" t="str">
        <f t="shared" si="12"/>
        <v>L</v>
      </c>
      <c r="AD20" s="10" t="str">
        <f t="shared" si="13"/>
        <v>K</v>
      </c>
      <c r="AE20" s="10" t="str">
        <f t="shared" si="14"/>
        <v>T</v>
      </c>
      <c r="AF20" s="10" t="str">
        <f t="shared" si="15"/>
        <v>K</v>
      </c>
      <c r="AG20" s="10"/>
      <c r="AH20" s="10">
        <f t="shared" si="16"/>
        <v>0</v>
      </c>
      <c r="AI20" s="10">
        <f t="shared" si="17"/>
        <v>1</v>
      </c>
      <c r="AJ20" s="10">
        <f t="shared" si="18"/>
        <v>1</v>
      </c>
      <c r="AK20" s="10">
        <f t="shared" si="19"/>
        <v>0</v>
      </c>
      <c r="AL20" s="10"/>
      <c r="AM20" s="10"/>
      <c r="AN20" s="10">
        <f t="shared" si="20"/>
        <v>1</v>
      </c>
      <c r="AO20" s="10">
        <f t="shared" si="21"/>
        <v>3</v>
      </c>
      <c r="AP20" s="10">
        <f t="shared" si="22"/>
        <v>3</v>
      </c>
      <c r="AQ20" s="10">
        <f t="shared" si="23"/>
        <v>3</v>
      </c>
      <c r="AR20" s="10">
        <f t="shared" si="24"/>
        <v>0</v>
      </c>
      <c r="AS20" s="10">
        <f t="shared" si="25"/>
        <v>0</v>
      </c>
      <c r="AT20" s="10">
        <f t="shared" si="26"/>
        <v>0</v>
      </c>
      <c r="AU20" s="10">
        <f t="shared" si="27"/>
        <v>10</v>
      </c>
      <c r="AV20" s="10">
        <f t="shared" si="28"/>
        <v>3</v>
      </c>
      <c r="AW20" s="10">
        <f t="shared" si="29"/>
        <v>0</v>
      </c>
    </row>
    <row r="21" spans="1:49" x14ac:dyDescent="0.3">
      <c r="B21" s="11"/>
      <c r="C21" s="7" t="s">
        <v>138</v>
      </c>
      <c r="D21" s="9">
        <f t="shared" si="0"/>
        <v>29.5</v>
      </c>
      <c r="E21" s="10" t="s">
        <v>191</v>
      </c>
      <c r="F21" s="7" t="s">
        <v>187</v>
      </c>
      <c r="G21" s="10" t="str">
        <f>VLOOKUP(F21,H_ProtSeq!A:B,2,FALSE)</f>
        <v>MGKKQNRKTGNSKTQSASPPPKERSSSPATEQSWMENDFDELREEGFRRSNYSELREDIQTKGKEVENFEKNLEECITRITNTEKCLKELMELKTKARELREECRSLRSRCDQLEERVSAMEDEMNEMKREGKFREKRIKRNEQSLQEIWDYVKRPNLRLIGVPESDVENGTKLENTLQDIIQENFPNLARQANVQIQEIQRTPQRYSSRRATPRHIIVRFTKVEMKEKMLRAAREKGRVTLKGKPIRLTADLSAETLQARREWGPIFNILKEKNFQPRISYPAKLSFISEGEIKYFIDKQMLRDFVTTRPALKELLKEALNMERNNRYQPLQNHAKM</v>
      </c>
      <c r="H21" s="8" t="str">
        <f>VLOOKUP(C21,HHpresent!A:A,1,FALSE)</f>
        <v>VSAMEDEMNEMK</v>
      </c>
      <c r="I21" s="8" t="str">
        <f>VLOOKUP(C21,HHunique!A:A,1,FALSE)</f>
        <v>VSAMEDEMNEMK</v>
      </c>
      <c r="J21" s="11" t="e">
        <f>VLOOKUP(C21,H_NIST!B:B,1,FALSE)</f>
        <v>#N/A</v>
      </c>
      <c r="K21" s="11">
        <f>VLOOKUP(C21,Detectedpreviously!A:B,2,FALSE)</f>
        <v>3</v>
      </c>
      <c r="L21" s="10">
        <f>VLOOKUP(C21,H_SVM!C:E,3,FALSE)</f>
        <v>0.33200000000000002</v>
      </c>
      <c r="M21" s="10">
        <f>VLOOKUP(C21,H_ANN!B:D,3,FALSE)</f>
        <v>0.34499999999999997</v>
      </c>
      <c r="N21" s="11">
        <f>VLOOKUP(C21,H_Bi!B:D,3,FALSE)</f>
        <v>1</v>
      </c>
      <c r="O21" s="10">
        <f>VLOOKUP($C21,H_MCPRED!$B:$D,2,FALSE)</f>
        <v>0.44</v>
      </c>
      <c r="P21" s="11">
        <f>VLOOKUP($C21,H_MCPRED!$B:$D,3,FALSE)</f>
        <v>1</v>
      </c>
      <c r="Q21" s="10">
        <f t="shared" si="1"/>
        <v>12</v>
      </c>
      <c r="R21" s="11">
        <f t="shared" si="2"/>
        <v>338</v>
      </c>
      <c r="S21" s="10">
        <f t="shared" si="3"/>
        <v>3</v>
      </c>
      <c r="T21" s="11">
        <f t="shared" si="4"/>
        <v>0</v>
      </c>
      <c r="U21" s="10">
        <f t="shared" si="30"/>
        <v>118</v>
      </c>
      <c r="V21" s="11" t="str">
        <f t="shared" si="5"/>
        <v>okay</v>
      </c>
      <c r="W21" s="10" t="str">
        <f t="shared" si="6"/>
        <v>E</v>
      </c>
      <c r="X21" s="10" t="str">
        <f t="shared" si="7"/>
        <v>E</v>
      </c>
      <c r="Y21" s="10" t="str">
        <f t="shared" si="8"/>
        <v>R</v>
      </c>
      <c r="Z21" s="10" t="str">
        <f t="shared" si="9"/>
        <v>V</v>
      </c>
      <c r="AA21" s="11" t="str">
        <f t="shared" si="10"/>
        <v>S</v>
      </c>
      <c r="AB21" s="10" t="str">
        <f t="shared" si="11"/>
        <v>E</v>
      </c>
      <c r="AC21" s="10" t="str">
        <f t="shared" si="12"/>
        <v>M</v>
      </c>
      <c r="AD21" s="10" t="str">
        <f t="shared" si="13"/>
        <v>K</v>
      </c>
      <c r="AE21" s="10" t="str">
        <f t="shared" si="14"/>
        <v>R</v>
      </c>
      <c r="AF21" s="10" t="str">
        <f t="shared" si="15"/>
        <v>E</v>
      </c>
      <c r="AG21" s="10"/>
      <c r="AH21" s="10">
        <f t="shared" si="16"/>
        <v>0</v>
      </c>
      <c r="AI21" s="10">
        <f t="shared" si="17"/>
        <v>1</v>
      </c>
      <c r="AJ21" s="10">
        <f t="shared" si="18"/>
        <v>1</v>
      </c>
      <c r="AK21" s="10">
        <f t="shared" si="19"/>
        <v>0</v>
      </c>
      <c r="AL21" s="10"/>
      <c r="AM21" s="10"/>
      <c r="AN21" s="10">
        <f t="shared" si="20"/>
        <v>1</v>
      </c>
      <c r="AO21" s="10">
        <f t="shared" si="21"/>
        <v>3.5</v>
      </c>
      <c r="AP21" s="10">
        <f t="shared" si="22"/>
        <v>3</v>
      </c>
      <c r="AQ21" s="10">
        <f t="shared" si="23"/>
        <v>9</v>
      </c>
      <c r="AR21" s="10">
        <f t="shared" si="24"/>
        <v>0</v>
      </c>
      <c r="AS21" s="10">
        <f t="shared" si="25"/>
        <v>0</v>
      </c>
      <c r="AT21" s="10">
        <f t="shared" si="26"/>
        <v>0</v>
      </c>
      <c r="AU21" s="10">
        <f t="shared" si="27"/>
        <v>10</v>
      </c>
      <c r="AV21" s="10">
        <f t="shared" si="28"/>
        <v>3</v>
      </c>
      <c r="AW21" s="10">
        <f t="shared" si="29"/>
        <v>0</v>
      </c>
    </row>
    <row r="22" spans="1:49" s="12" customFormat="1" x14ac:dyDescent="0.3">
      <c r="B22" s="15"/>
      <c r="C22" s="12" t="s">
        <v>149</v>
      </c>
      <c r="D22" s="13">
        <f t="shared" si="0"/>
        <v>107</v>
      </c>
      <c r="E22" s="14" t="s">
        <v>191</v>
      </c>
      <c r="F22" s="12" t="s">
        <v>187</v>
      </c>
      <c r="G22" s="14" t="str">
        <f>VLOOKUP(F22,H_ProtSeq!A:B,2,FALSE)</f>
        <v>MGKKQNRKTGNSKTQSASPPPKERSSSPATEQSWMENDFDELREEGFRRSNYSELREDIQTKGKEVENFEKNLEECITRITNTEKCLKELMELKTKARELREECRSLRSRCDQLEERVSAMEDEMNEMKREGKFREKRIKRNEQSLQEIWDYVKRPNLRLIGVPESDVENGTKLENTLQDIIQENFPNLARQANVQIQEIQRTPQRYSSRRATPRHIIVRFTKVEMKEKMLRAAREKGRVTLKGKPIRLTADLSAETLQARREWGPIFNILKEKNFQPRISYPAKLSFISEGEIKYFIDKQMLRDFVTTRPALKELLKEALNMERNNRYQPLQNHAKM</v>
      </c>
      <c r="H22" s="34" t="str">
        <f>VLOOKUP(C22,HHpresent!A:A,1,FALSE)</f>
        <v>YQPLQNHAK</v>
      </c>
      <c r="I22" s="34" t="str">
        <f>VLOOKUP(C22,HHunique!A:A,1,FALSE)</f>
        <v>YQPLQNHAK</v>
      </c>
      <c r="J22" s="15" t="e">
        <f>VLOOKUP(C22,H_NIST!B:B,1,FALSE)</f>
        <v>#N/A</v>
      </c>
      <c r="K22" s="15" t="e">
        <f>VLOOKUP(C22,Detectedpreviously!A:B,2,FALSE)</f>
        <v>#N/A</v>
      </c>
      <c r="L22" s="14">
        <f>VLOOKUP(C22,H_SVM!C:E,3,FALSE)</f>
        <v>0.29099999999999998</v>
      </c>
      <c r="M22" s="14">
        <f>VLOOKUP(C22,H_ANN!B:D,3,FALSE)</f>
        <v>0.33600000000000002</v>
      </c>
      <c r="N22" s="15" t="e">
        <f>VLOOKUP(C22,H_Bi!B:D,3,FALSE)</f>
        <v>#N/A</v>
      </c>
      <c r="O22" s="14">
        <f>VLOOKUP($C22,H_MCPRED!$B:$D,2,FALSE)</f>
        <v>0.53</v>
      </c>
      <c r="P22" s="15">
        <f>VLOOKUP($C22,H_MCPRED!$B:$D,3,FALSE)</f>
        <v>0.64</v>
      </c>
      <c r="Q22" s="14">
        <f t="shared" si="1"/>
        <v>9</v>
      </c>
      <c r="R22" s="15">
        <f t="shared" si="2"/>
        <v>338</v>
      </c>
      <c r="S22" s="14">
        <f t="shared" si="3"/>
        <v>0</v>
      </c>
      <c r="T22" s="15">
        <f t="shared" si="4"/>
        <v>0</v>
      </c>
      <c r="U22" s="14">
        <f t="shared" si="30"/>
        <v>329</v>
      </c>
      <c r="V22" s="15" t="str">
        <f t="shared" si="5"/>
        <v>C-terminus</v>
      </c>
      <c r="W22" s="14" t="str">
        <f t="shared" si="6"/>
        <v>N</v>
      </c>
      <c r="X22" s="14" t="str">
        <f t="shared" si="7"/>
        <v>N</v>
      </c>
      <c r="Y22" s="14" t="str">
        <f t="shared" si="8"/>
        <v>R</v>
      </c>
      <c r="Z22" s="14" t="str">
        <f t="shared" si="9"/>
        <v>Y</v>
      </c>
      <c r="AA22" s="15" t="str">
        <f t="shared" si="10"/>
        <v>Q</v>
      </c>
      <c r="AB22" s="14" t="str">
        <f t="shared" si="11"/>
        <v>H</v>
      </c>
      <c r="AC22" s="14" t="str">
        <f t="shared" si="12"/>
        <v>A</v>
      </c>
      <c r="AD22" s="14" t="str">
        <f t="shared" si="13"/>
        <v>K</v>
      </c>
      <c r="AE22" s="14" t="str">
        <f t="shared" si="14"/>
        <v>M</v>
      </c>
      <c r="AF22" s="14" t="str">
        <f t="shared" si="15"/>
        <v/>
      </c>
      <c r="AG22" s="14"/>
      <c r="AH22" s="14">
        <f t="shared" si="16"/>
        <v>0</v>
      </c>
      <c r="AI22" s="14">
        <f t="shared" si="17"/>
        <v>0</v>
      </c>
      <c r="AJ22" s="14">
        <f t="shared" si="18"/>
        <v>0</v>
      </c>
      <c r="AK22" s="14">
        <f t="shared" si="19"/>
        <v>0</v>
      </c>
      <c r="AL22" s="14"/>
      <c r="AM22" s="14"/>
      <c r="AN22" s="14">
        <f t="shared" si="20"/>
        <v>1</v>
      </c>
      <c r="AO22" s="14">
        <f t="shared" si="21"/>
        <v>3</v>
      </c>
      <c r="AP22" s="14">
        <f t="shared" si="22"/>
        <v>3</v>
      </c>
      <c r="AQ22" s="14">
        <f t="shared" si="23"/>
        <v>0</v>
      </c>
      <c r="AR22" s="14">
        <f t="shared" si="24"/>
        <v>0</v>
      </c>
      <c r="AS22" s="14">
        <f t="shared" si="25"/>
        <v>100</v>
      </c>
      <c r="AT22" s="14">
        <f t="shared" si="26"/>
        <v>0</v>
      </c>
      <c r="AU22" s="14">
        <f t="shared" si="27"/>
        <v>0</v>
      </c>
      <c r="AV22" s="14">
        <f t="shared" si="28"/>
        <v>0</v>
      </c>
      <c r="AW22" s="14">
        <f t="shared" si="29"/>
        <v>0</v>
      </c>
    </row>
    <row r="23" spans="1:49" s="19" customFormat="1" x14ac:dyDescent="0.3">
      <c r="A23" s="19" t="s">
        <v>52</v>
      </c>
      <c r="B23" s="11">
        <f>HLOOKUP(C23,ORF2variants_protseq!$1:$2,2,FALSE)</f>
        <v>71</v>
      </c>
      <c r="C23" s="19" t="s">
        <v>52</v>
      </c>
      <c r="D23" s="21">
        <f t="shared" si="0"/>
        <v>0.75</v>
      </c>
      <c r="E23" s="19" t="s">
        <v>190</v>
      </c>
      <c r="F23" s="19" t="s">
        <v>185</v>
      </c>
      <c r="G23" s="19" t="str">
        <f>VLOOKUP(F23,H_ProtSeq!A:B,2,FALSE)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23" s="20" t="str">
        <f>VLOOKUP(C23,HHpresent!A:A,1,FALSE)</f>
        <v>GSIQQEELTILNIYAPNTGAPR</v>
      </c>
      <c r="I23" s="20" t="str">
        <f>VLOOKUP(C23,HHunique!A:A,1,FALSE)</f>
        <v>GSIQQEELTILNIYAPNTGAPR</v>
      </c>
      <c r="J23" s="20" t="e">
        <f>VLOOKUP(C23,H_NIST!B:B,1,FALSE)</f>
        <v>#N/A</v>
      </c>
      <c r="K23" s="20" t="e">
        <f>VLOOKUP(C23,Detectedpreviously!A:B,2,FALSE)</f>
        <v>#N/A</v>
      </c>
      <c r="L23" s="19">
        <f>VLOOKUP(C23,H_SVM!C:E,3,FALSE)</f>
        <v>0.872</v>
      </c>
      <c r="M23" s="19">
        <f>VLOOKUP(C23,H_ANN!B:D,3,FALSE)</f>
        <v>0.77500000000000002</v>
      </c>
      <c r="N23" s="20">
        <f>VLOOKUP(C23,H_Bi!B:D,3,FALSE)</f>
        <v>4</v>
      </c>
      <c r="O23" s="19">
        <f>VLOOKUP($C23,H_MCPRED!$B:$D,2,FALSE)</f>
        <v>0.4</v>
      </c>
      <c r="P23" s="20">
        <f>VLOOKUP($C23,H_MCPRED!$B:$D,3,FALSE)</f>
        <v>0.49</v>
      </c>
      <c r="Q23" s="19">
        <f t="shared" si="1"/>
        <v>22</v>
      </c>
      <c r="R23" s="20">
        <f t="shared" si="2"/>
        <v>1275</v>
      </c>
      <c r="S23" s="19">
        <f t="shared" si="3"/>
        <v>0</v>
      </c>
      <c r="T23" s="20">
        <f t="shared" si="4"/>
        <v>0</v>
      </c>
      <c r="U23" s="19">
        <f t="shared" si="30"/>
        <v>102</v>
      </c>
      <c r="V23" s="20" t="str">
        <f t="shared" si="5"/>
        <v>okay</v>
      </c>
      <c r="W23" s="19" t="str">
        <f t="shared" si="6"/>
        <v>M</v>
      </c>
      <c r="X23" s="19" t="str">
        <f t="shared" si="7"/>
        <v>V</v>
      </c>
      <c r="Y23" s="19" t="str">
        <f t="shared" si="8"/>
        <v>K</v>
      </c>
      <c r="Z23" s="19" t="str">
        <f t="shared" si="9"/>
        <v>G</v>
      </c>
      <c r="AA23" s="20" t="str">
        <f t="shared" si="10"/>
        <v>S</v>
      </c>
      <c r="AB23" s="19" t="str">
        <f t="shared" si="11"/>
        <v>A</v>
      </c>
      <c r="AC23" s="19" t="str">
        <f t="shared" si="12"/>
        <v>P</v>
      </c>
      <c r="AD23" s="19" t="str">
        <f t="shared" si="13"/>
        <v>R</v>
      </c>
      <c r="AE23" s="19" t="str">
        <f t="shared" si="14"/>
        <v>F</v>
      </c>
      <c r="AF23" s="19" t="str">
        <f t="shared" si="15"/>
        <v>I</v>
      </c>
      <c r="AH23" s="19">
        <f t="shared" si="16"/>
        <v>0</v>
      </c>
      <c r="AI23" s="19">
        <f t="shared" si="17"/>
        <v>0</v>
      </c>
      <c r="AJ23" s="19">
        <f t="shared" si="18"/>
        <v>0</v>
      </c>
      <c r="AK23" s="19">
        <f t="shared" si="19"/>
        <v>0</v>
      </c>
      <c r="AN23" s="19">
        <f t="shared" si="20"/>
        <v>1</v>
      </c>
      <c r="AO23" s="19">
        <f t="shared" si="21"/>
        <v>-0.25</v>
      </c>
      <c r="AP23" s="19">
        <f t="shared" si="22"/>
        <v>0</v>
      </c>
      <c r="AQ23" s="19">
        <f t="shared" si="23"/>
        <v>0</v>
      </c>
      <c r="AR23" s="19">
        <f t="shared" si="24"/>
        <v>0</v>
      </c>
      <c r="AS23" s="19">
        <f t="shared" si="25"/>
        <v>0</v>
      </c>
      <c r="AT23" s="19">
        <f t="shared" si="26"/>
        <v>0</v>
      </c>
      <c r="AU23" s="19">
        <f t="shared" si="27"/>
        <v>0</v>
      </c>
      <c r="AV23" s="19">
        <f t="shared" si="28"/>
        <v>0</v>
      </c>
      <c r="AW23" s="19">
        <f t="shared" si="29"/>
        <v>0</v>
      </c>
    </row>
    <row r="24" spans="1:49" s="19" customFormat="1" x14ac:dyDescent="0.3">
      <c r="A24" s="10"/>
      <c r="B24" s="11">
        <f>HLOOKUP(C24,ORF2variants_protseq!$1:$2,2,FALSE)</f>
        <v>2</v>
      </c>
      <c r="C24" s="19" t="s">
        <v>91</v>
      </c>
      <c r="D24" s="21">
        <f t="shared" si="0"/>
        <v>1.25</v>
      </c>
      <c r="E24" s="19" t="s">
        <v>190</v>
      </c>
      <c r="F24" s="19" t="s">
        <v>185</v>
      </c>
      <c r="G24" s="19" t="str">
        <f>VLOOKUP(F24,H_ProtSeq!A:B,2,FALSE)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24" s="20" t="str">
        <f>VLOOKUP(C24,HHpresent!A:A,1,FALSE)</f>
        <v>SQAFLYNNNR</v>
      </c>
      <c r="I24" s="20" t="str">
        <f>VLOOKUP(C24,HHunique!A:A,1,FALSE)</f>
        <v>SQAFLYNNNR</v>
      </c>
      <c r="J24" s="20" t="e">
        <f>VLOOKUP(C24,H_NIST!B:B,1,FALSE)</f>
        <v>#N/A</v>
      </c>
      <c r="K24" s="20" t="e">
        <f>VLOOKUP(C24,Detectedpreviously!A:B,2,FALSE)</f>
        <v>#N/A</v>
      </c>
      <c r="L24" s="19">
        <f>VLOOKUP(C24,H_SVM!C:E,3,FALSE)</f>
        <v>0.53500000000000003</v>
      </c>
      <c r="M24" s="19">
        <f>VLOOKUP(C24,H_ANN!B:D,3,FALSE)</f>
        <v>0.58199999999999996</v>
      </c>
      <c r="N24" s="20">
        <f>VLOOKUP(C24,H_Bi!B:D,3,FALSE)</f>
        <v>2</v>
      </c>
      <c r="O24" s="19">
        <f>VLOOKUP($C24,H_MCPRED!$B:$D,2,FALSE)</f>
        <v>0.39</v>
      </c>
      <c r="P24" s="20">
        <f>VLOOKUP($C24,H_MCPRED!$B:$D,3,FALSE)</f>
        <v>0.48</v>
      </c>
      <c r="Q24" s="19">
        <f t="shared" si="1"/>
        <v>10</v>
      </c>
      <c r="R24" s="20">
        <f t="shared" si="2"/>
        <v>1275</v>
      </c>
      <c r="S24" s="19">
        <f t="shared" si="3"/>
        <v>0</v>
      </c>
      <c r="T24" s="20">
        <f t="shared" si="4"/>
        <v>0</v>
      </c>
      <c r="U24" s="19">
        <f t="shared" si="30"/>
        <v>738</v>
      </c>
      <c r="V24" s="20" t="str">
        <f t="shared" si="5"/>
        <v>okay</v>
      </c>
      <c r="W24" s="19" t="str">
        <f t="shared" si="6"/>
        <v>V</v>
      </c>
      <c r="X24" s="19" t="str">
        <f t="shared" si="7"/>
        <v>Q</v>
      </c>
      <c r="Y24" s="19" t="str">
        <f t="shared" si="8"/>
        <v>K</v>
      </c>
      <c r="Z24" s="19" t="str">
        <f t="shared" si="9"/>
        <v>S</v>
      </c>
      <c r="AA24" s="20" t="str">
        <f t="shared" si="10"/>
        <v>Q</v>
      </c>
      <c r="AB24" s="19" t="str">
        <f t="shared" si="11"/>
        <v>N</v>
      </c>
      <c r="AC24" s="19" t="str">
        <f t="shared" si="12"/>
        <v>N</v>
      </c>
      <c r="AD24" s="19" t="str">
        <f t="shared" si="13"/>
        <v>R</v>
      </c>
      <c r="AE24" s="19" t="str">
        <f t="shared" si="14"/>
        <v>Q</v>
      </c>
      <c r="AF24" s="19" t="str">
        <f t="shared" si="15"/>
        <v>T</v>
      </c>
      <c r="AH24" s="19">
        <f t="shared" si="16"/>
        <v>0</v>
      </c>
      <c r="AI24" s="19">
        <f t="shared" si="17"/>
        <v>0</v>
      </c>
      <c r="AJ24" s="19">
        <f t="shared" si="18"/>
        <v>0</v>
      </c>
      <c r="AK24" s="19">
        <f t="shared" si="19"/>
        <v>0</v>
      </c>
      <c r="AN24" s="19">
        <f t="shared" si="20"/>
        <v>1</v>
      </c>
      <c r="AO24" s="19">
        <f t="shared" si="21"/>
        <v>0.25</v>
      </c>
      <c r="AP24" s="19">
        <f t="shared" si="22"/>
        <v>0</v>
      </c>
      <c r="AQ24" s="19">
        <f t="shared" si="23"/>
        <v>0</v>
      </c>
      <c r="AR24" s="19">
        <f t="shared" si="24"/>
        <v>0</v>
      </c>
      <c r="AS24" s="19">
        <f t="shared" si="25"/>
        <v>0</v>
      </c>
      <c r="AT24" s="19">
        <f t="shared" si="26"/>
        <v>0</v>
      </c>
      <c r="AU24" s="19">
        <f t="shared" si="27"/>
        <v>0</v>
      </c>
      <c r="AV24" s="19">
        <f t="shared" si="28"/>
        <v>0</v>
      </c>
      <c r="AW24" s="19">
        <f t="shared" si="29"/>
        <v>0</v>
      </c>
    </row>
    <row r="25" spans="1:49" s="19" customFormat="1" x14ac:dyDescent="0.3">
      <c r="A25" s="19" t="s">
        <v>87</v>
      </c>
      <c r="B25" s="11">
        <f>HLOOKUP(C25,ORF2variants_protseq!$1:$2,2,FALSE)</f>
        <v>69</v>
      </c>
      <c r="C25" s="19" t="s">
        <v>87</v>
      </c>
      <c r="D25" s="21">
        <f t="shared" si="0"/>
        <v>1.5</v>
      </c>
      <c r="E25" s="19" t="s">
        <v>190</v>
      </c>
      <c r="F25" s="19" t="s">
        <v>185</v>
      </c>
      <c r="G25" s="19" t="str">
        <f>VLOOKUP(F25,H_ProtSeq!A:B,2,FALSE)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25" s="20" t="str">
        <f>VLOOKUP(C25,HHpresent!A:A,1,FALSE)</f>
        <v>QGCPLSPLLFNIVLEVLAR</v>
      </c>
      <c r="I25" s="20" t="str">
        <f>VLOOKUP(C25,HHunique!A:A,1,FALSE)</f>
        <v>QGCPLSPLLFNIVLEVLAR</v>
      </c>
      <c r="J25" s="20" t="e">
        <f>VLOOKUP(C25,H_NIST!B:B,1,FALSE)</f>
        <v>#N/A</v>
      </c>
      <c r="K25" s="20" t="e">
        <f>VLOOKUP(C25,Detectedpreviously!A:B,2,FALSE)</f>
        <v>#N/A</v>
      </c>
      <c r="L25" s="19">
        <f>VLOOKUP(C25,H_SVM!C:E,3,FALSE)</f>
        <v>0.56499999999999995</v>
      </c>
      <c r="M25" s="19">
        <f>VLOOKUP(C25,H_ANN!B:D,3,FALSE)</f>
        <v>0.56999999999999995</v>
      </c>
      <c r="N25" s="20">
        <f>VLOOKUP(C25,H_Bi!B:D,3,FALSE)</f>
        <v>3</v>
      </c>
      <c r="O25" s="19">
        <f>VLOOKUP($C25,H_MCPRED!$B:$D,2,FALSE)</f>
        <v>0.57999999999999996</v>
      </c>
      <c r="P25" s="20">
        <f>VLOOKUP($C25,H_MCPRED!$B:$D,3,FALSE)</f>
        <v>0.45</v>
      </c>
      <c r="Q25" s="19">
        <f t="shared" si="1"/>
        <v>19</v>
      </c>
      <c r="R25" s="20">
        <f t="shared" si="2"/>
        <v>1275</v>
      </c>
      <c r="S25" s="19">
        <f t="shared" si="3"/>
        <v>0</v>
      </c>
      <c r="T25" s="20">
        <f t="shared" si="4"/>
        <v>0</v>
      </c>
      <c r="U25" s="19">
        <f t="shared" si="30"/>
        <v>659</v>
      </c>
      <c r="V25" s="20" t="str">
        <f t="shared" si="5"/>
        <v>okay</v>
      </c>
      <c r="W25" s="19" t="str">
        <f t="shared" si="6"/>
        <v>G</v>
      </c>
      <c r="X25" s="19" t="str">
        <f t="shared" si="7"/>
        <v>T</v>
      </c>
      <c r="Y25" s="19" t="str">
        <f t="shared" si="8"/>
        <v>R</v>
      </c>
      <c r="Z25" s="19" t="str">
        <f t="shared" si="9"/>
        <v>Q</v>
      </c>
      <c r="AA25" s="20" t="str">
        <f t="shared" si="10"/>
        <v>G</v>
      </c>
      <c r="AB25" s="19" t="str">
        <f t="shared" si="11"/>
        <v>L</v>
      </c>
      <c r="AC25" s="19" t="str">
        <f t="shared" si="12"/>
        <v>A</v>
      </c>
      <c r="AD25" s="19" t="str">
        <f t="shared" si="13"/>
        <v>R</v>
      </c>
      <c r="AE25" s="19" t="str">
        <f t="shared" si="14"/>
        <v>A</v>
      </c>
      <c r="AF25" s="19" t="str">
        <f t="shared" si="15"/>
        <v>I</v>
      </c>
      <c r="AH25" s="19">
        <f t="shared" si="16"/>
        <v>1</v>
      </c>
      <c r="AI25" s="19">
        <f t="shared" si="17"/>
        <v>0</v>
      </c>
      <c r="AJ25" s="19">
        <f t="shared" si="18"/>
        <v>0</v>
      </c>
      <c r="AK25" s="19">
        <f t="shared" si="19"/>
        <v>0</v>
      </c>
      <c r="AN25" s="19">
        <f t="shared" si="20"/>
        <v>1</v>
      </c>
      <c r="AO25" s="19">
        <f t="shared" si="21"/>
        <v>0</v>
      </c>
      <c r="AP25" s="19">
        <f t="shared" si="22"/>
        <v>0</v>
      </c>
      <c r="AQ25" s="19">
        <f t="shared" si="23"/>
        <v>0</v>
      </c>
      <c r="AR25" s="19">
        <f t="shared" si="24"/>
        <v>0</v>
      </c>
      <c r="AS25" s="19">
        <f t="shared" si="25"/>
        <v>0</v>
      </c>
      <c r="AT25" s="19">
        <f t="shared" si="26"/>
        <v>0.5</v>
      </c>
      <c r="AU25" s="19">
        <f t="shared" si="27"/>
        <v>0</v>
      </c>
      <c r="AV25" s="19">
        <f t="shared" si="28"/>
        <v>0</v>
      </c>
      <c r="AW25" s="19">
        <f t="shared" si="29"/>
        <v>0</v>
      </c>
    </row>
    <row r="26" spans="1:49" s="19" customFormat="1" x14ac:dyDescent="0.3">
      <c r="A26" s="19" t="s">
        <v>56</v>
      </c>
      <c r="B26" s="11">
        <f>HLOOKUP(C26,ORF2variants_protseq!$1:$2,2,FALSE)</f>
        <v>71</v>
      </c>
      <c r="C26" s="19" t="s">
        <v>56</v>
      </c>
      <c r="D26" s="21">
        <f t="shared" si="0"/>
        <v>3.75</v>
      </c>
      <c r="E26" s="19" t="s">
        <v>190</v>
      </c>
      <c r="F26" s="19" t="s">
        <v>185</v>
      </c>
      <c r="G26" s="19" t="str">
        <f>VLOOKUP(F26,H_ProtSeq!A:B,2,FALSE)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26" s="20" t="str">
        <f>VLOOKUP(C26,HHpresent!A:A,1,FALSE)</f>
        <v>STEYTFFSAPHHTYSK</v>
      </c>
      <c r="I26" s="20" t="str">
        <f>VLOOKUP(C26,HHunique!A:A,1,FALSE)</f>
        <v>STEYTFFSAPHHTYSK</v>
      </c>
      <c r="J26" s="20" t="e">
        <f>VLOOKUP(C26,H_NIST!B:B,1,FALSE)</f>
        <v>#N/A</v>
      </c>
      <c r="K26" s="20">
        <f>VLOOKUP(C26,Detectedpreviously!A:B,2,FALSE)</f>
        <v>4</v>
      </c>
      <c r="L26" s="19">
        <f>VLOOKUP(C26,H_SVM!C:E,3,FALSE)</f>
        <v>0.56299999999999994</v>
      </c>
      <c r="M26" s="19">
        <f>VLOOKUP(C26,H_ANN!B:D,3,FALSE)</f>
        <v>0.55000000000000004</v>
      </c>
      <c r="N26" s="20">
        <f>VLOOKUP(C26,H_Bi!B:D,3,FALSE)</f>
        <v>4</v>
      </c>
      <c r="O26" s="19">
        <f>VLOOKUP($C26,H_MCPRED!$B:$D,2,FALSE)</f>
        <v>0.39</v>
      </c>
      <c r="P26" s="20">
        <f>VLOOKUP($C26,H_MCPRED!$B:$D,3,FALSE)</f>
        <v>0.44</v>
      </c>
      <c r="Q26" s="19">
        <f t="shared" si="1"/>
        <v>16</v>
      </c>
      <c r="R26" s="20">
        <f t="shared" si="2"/>
        <v>1275</v>
      </c>
      <c r="S26" s="19">
        <f t="shared" si="3"/>
        <v>0</v>
      </c>
      <c r="T26" s="20">
        <f t="shared" si="4"/>
        <v>0</v>
      </c>
      <c r="U26" s="19">
        <f t="shared" si="30"/>
        <v>188</v>
      </c>
      <c r="V26" s="20" t="str">
        <f t="shared" si="5"/>
        <v>okay</v>
      </c>
      <c r="W26" s="19" t="str">
        <f t="shared" si="6"/>
        <v>H</v>
      </c>
      <c r="X26" s="19" t="str">
        <f t="shared" si="7"/>
        <v>P</v>
      </c>
      <c r="Y26" s="19" t="str">
        <f t="shared" si="8"/>
        <v>K</v>
      </c>
      <c r="Z26" s="19" t="str">
        <f t="shared" si="9"/>
        <v>S</v>
      </c>
      <c r="AA26" s="20" t="str">
        <f t="shared" si="10"/>
        <v>T</v>
      </c>
      <c r="AB26" s="19" t="str">
        <f t="shared" si="11"/>
        <v>Y</v>
      </c>
      <c r="AC26" s="19" t="str">
        <f t="shared" si="12"/>
        <v>S</v>
      </c>
      <c r="AD26" s="19" t="str">
        <f t="shared" si="13"/>
        <v>K</v>
      </c>
      <c r="AE26" s="19" t="str">
        <f t="shared" si="14"/>
        <v>I</v>
      </c>
      <c r="AF26" s="19" t="str">
        <f t="shared" si="15"/>
        <v>D</v>
      </c>
      <c r="AH26" s="19">
        <f t="shared" si="16"/>
        <v>0</v>
      </c>
      <c r="AI26" s="19">
        <f t="shared" si="17"/>
        <v>0</v>
      </c>
      <c r="AJ26" s="19">
        <f t="shared" si="18"/>
        <v>1</v>
      </c>
      <c r="AK26" s="19">
        <f t="shared" si="19"/>
        <v>0</v>
      </c>
      <c r="AN26" s="19">
        <f t="shared" si="20"/>
        <v>1</v>
      </c>
      <c r="AO26" s="19">
        <f t="shared" si="21"/>
        <v>-0.25</v>
      </c>
      <c r="AP26" s="19">
        <f t="shared" si="22"/>
        <v>0</v>
      </c>
      <c r="AQ26" s="19">
        <f t="shared" si="23"/>
        <v>0</v>
      </c>
      <c r="AR26" s="19">
        <f t="shared" si="24"/>
        <v>0</v>
      </c>
      <c r="AS26" s="19">
        <f t="shared" si="25"/>
        <v>0</v>
      </c>
      <c r="AT26" s="19">
        <f t="shared" si="26"/>
        <v>0</v>
      </c>
      <c r="AU26" s="19">
        <f t="shared" si="27"/>
        <v>0</v>
      </c>
      <c r="AV26" s="19">
        <f t="shared" si="28"/>
        <v>3</v>
      </c>
      <c r="AW26" s="19">
        <f t="shared" si="29"/>
        <v>0</v>
      </c>
    </row>
    <row r="27" spans="1:49" s="16" customFormat="1" x14ac:dyDescent="0.3">
      <c r="A27" s="16" t="s">
        <v>109</v>
      </c>
      <c r="B27" s="11">
        <f>HLOOKUP(C27,ORF2variants_protseq!$1:$2,2,FALSE)</f>
        <v>68</v>
      </c>
      <c r="C27" s="16" t="s">
        <v>109</v>
      </c>
      <c r="D27" s="18">
        <f t="shared" si="0"/>
        <v>3.75</v>
      </c>
      <c r="E27" s="16" t="s">
        <v>190</v>
      </c>
      <c r="F27" s="16" t="s">
        <v>185</v>
      </c>
      <c r="G27" s="16" t="str">
        <f>VLOOKUP(F27,H_ProtSeq!A:B,2,FALSE)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27" s="17" t="str">
        <f>VLOOKUP(C27,HHpresent!A:A,1,FALSE)</f>
        <v>TLEENLGITIQDIGVGK</v>
      </c>
      <c r="I27" s="17" t="str">
        <f>VLOOKUP(C27,HHunique!A:A,1,FALSE)</f>
        <v>TLEENLGITIQDIGVGK</v>
      </c>
      <c r="J27" s="17" t="e">
        <f>VLOOKUP(C27,H_NIST!B:B,1,FALSE)</f>
        <v>#N/A</v>
      </c>
      <c r="K27" s="17" t="e">
        <f>VLOOKUP(C27,Detectedpreviously!A:B,2,FALSE)</f>
        <v>#N/A</v>
      </c>
      <c r="L27" s="16">
        <f>VLOOKUP(C27,H_SVM!C:E,3,FALSE)</f>
        <v>0.66100000000000003</v>
      </c>
      <c r="M27" s="16">
        <f>VLOOKUP(C27,H_ANN!B:D,3,FALSE)</f>
        <v>0.629</v>
      </c>
      <c r="N27" s="17">
        <f>VLOOKUP(C27,H_Bi!B:D,3,FALSE)</f>
        <v>4</v>
      </c>
      <c r="O27" s="16">
        <f>VLOOKUP($C27,H_MCPRED!$B:$D,2,FALSE)</f>
        <v>0.54</v>
      </c>
      <c r="P27" s="17">
        <f>VLOOKUP($C27,H_MCPRED!$B:$D,3,FALSE)</f>
        <v>0.48</v>
      </c>
      <c r="Q27" s="16">
        <f t="shared" si="1"/>
        <v>17</v>
      </c>
      <c r="R27" s="17">
        <f t="shared" si="2"/>
        <v>1275</v>
      </c>
      <c r="S27" s="16">
        <f t="shared" si="3"/>
        <v>0</v>
      </c>
      <c r="T27" s="17">
        <f t="shared" si="4"/>
        <v>0</v>
      </c>
      <c r="U27" s="16">
        <f t="shared" si="30"/>
        <v>976</v>
      </c>
      <c r="V27" s="17" t="str">
        <f t="shared" si="5"/>
        <v>okay</v>
      </c>
      <c r="W27" s="16" t="str">
        <f t="shared" si="6"/>
        <v>T</v>
      </c>
      <c r="X27" s="16" t="str">
        <f t="shared" si="7"/>
        <v>I</v>
      </c>
      <c r="Y27" s="16" t="str">
        <f t="shared" si="8"/>
        <v>K</v>
      </c>
      <c r="Z27" s="16" t="str">
        <f t="shared" si="9"/>
        <v>T</v>
      </c>
      <c r="AA27" s="17" t="str">
        <f t="shared" si="10"/>
        <v>L</v>
      </c>
      <c r="AB27" s="16" t="str">
        <f t="shared" si="11"/>
        <v>V</v>
      </c>
      <c r="AC27" s="16" t="str">
        <f t="shared" si="12"/>
        <v>G</v>
      </c>
      <c r="AD27" s="16" t="str">
        <f t="shared" si="13"/>
        <v>K</v>
      </c>
      <c r="AE27" s="16" t="str">
        <f t="shared" si="14"/>
        <v>D</v>
      </c>
      <c r="AF27" s="16" t="str">
        <f t="shared" si="15"/>
        <v>F</v>
      </c>
      <c r="AH27" s="16">
        <f t="shared" si="16"/>
        <v>0</v>
      </c>
      <c r="AI27" s="16">
        <f t="shared" si="17"/>
        <v>0</v>
      </c>
      <c r="AJ27" s="16">
        <f t="shared" si="18"/>
        <v>1</v>
      </c>
      <c r="AK27" s="16">
        <f t="shared" si="19"/>
        <v>0</v>
      </c>
      <c r="AN27" s="16">
        <f t="shared" si="20"/>
        <v>1</v>
      </c>
      <c r="AO27" s="16">
        <f t="shared" si="21"/>
        <v>-0.25</v>
      </c>
      <c r="AP27" s="16">
        <f t="shared" si="22"/>
        <v>0</v>
      </c>
      <c r="AQ27" s="16">
        <f t="shared" si="23"/>
        <v>0</v>
      </c>
      <c r="AR27" s="16">
        <f t="shared" si="24"/>
        <v>0</v>
      </c>
      <c r="AS27" s="16">
        <f t="shared" si="25"/>
        <v>0</v>
      </c>
      <c r="AT27" s="16">
        <f t="shared" si="26"/>
        <v>0</v>
      </c>
      <c r="AU27" s="16">
        <f t="shared" si="27"/>
        <v>0</v>
      </c>
      <c r="AV27" s="16">
        <f t="shared" si="28"/>
        <v>3</v>
      </c>
      <c r="AW27" s="16">
        <f t="shared" si="29"/>
        <v>0</v>
      </c>
    </row>
    <row r="28" spans="1:49" x14ac:dyDescent="0.3">
      <c r="B28" s="11">
        <f>HLOOKUP(C28,ORF2variants_protseq!$1:$2,2,FALSE)</f>
        <v>73</v>
      </c>
      <c r="C28" s="7" t="s">
        <v>90</v>
      </c>
      <c r="D28" s="9">
        <f t="shared" si="0"/>
        <v>4</v>
      </c>
      <c r="E28" s="10" t="s">
        <v>190</v>
      </c>
      <c r="F28" s="7" t="s">
        <v>185</v>
      </c>
      <c r="G28" s="10" t="str">
        <f>VLOOKUP(F28,H_ProtSeq!A:B,2,FALSE)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28" s="8" t="str">
        <f>VLOOKUP(C28,HHpresent!A:A,1,FALSE)</f>
        <v>LISNFSK</v>
      </c>
      <c r="I28" s="8" t="str">
        <f>VLOOKUP(C28,HHunique!A:A,1,FALSE)</f>
        <v>LISNFSK</v>
      </c>
      <c r="J28" s="11" t="e">
        <f>VLOOKUP(C28,H_NIST!B:B,1,FALSE)</f>
        <v>#N/A</v>
      </c>
      <c r="K28" s="11" t="e">
        <f>VLOOKUP(C28,Detectedpreviously!A:B,2,FALSE)</f>
        <v>#N/A</v>
      </c>
      <c r="L28" s="10">
        <f>VLOOKUP(C28,H_SVM!C:E,3,FALSE)</f>
        <v>0.248</v>
      </c>
      <c r="M28" s="10">
        <f>VLOOKUP(C28,H_ANN!B:D,3,FALSE)</f>
        <v>0.29299999999999998</v>
      </c>
      <c r="N28" s="11" t="e">
        <f>VLOOKUP(C28,H_Bi!B:D,3,FALSE)</f>
        <v>#N/A</v>
      </c>
      <c r="O28" s="10">
        <f>VLOOKUP($C28,H_MCPRED!$B:$D,2,FALSE)</f>
        <v>0.39</v>
      </c>
      <c r="P28" s="11">
        <f>VLOOKUP($C28,H_MCPRED!$B:$D,3,FALSE)</f>
        <v>0.38</v>
      </c>
      <c r="Q28" s="10">
        <f t="shared" si="1"/>
        <v>7</v>
      </c>
      <c r="R28" s="11">
        <f t="shared" si="2"/>
        <v>1275</v>
      </c>
      <c r="S28" s="10">
        <f t="shared" si="3"/>
        <v>0</v>
      </c>
      <c r="T28" s="11">
        <f t="shared" si="4"/>
        <v>0</v>
      </c>
      <c r="U28" s="10">
        <f t="shared" si="30"/>
        <v>721</v>
      </c>
      <c r="V28" s="11" t="str">
        <f t="shared" si="5"/>
        <v>okay</v>
      </c>
      <c r="W28" s="10" t="str">
        <f t="shared" si="6"/>
        <v>L</v>
      </c>
      <c r="X28" s="10" t="str">
        <f t="shared" si="7"/>
        <v>L</v>
      </c>
      <c r="Y28" s="10" t="str">
        <f t="shared" si="8"/>
        <v>K</v>
      </c>
      <c r="Z28" s="10" t="str">
        <f t="shared" si="9"/>
        <v>L</v>
      </c>
      <c r="AA28" s="11" t="str">
        <f t="shared" si="10"/>
        <v>I</v>
      </c>
      <c r="AB28" s="10" t="str">
        <f t="shared" si="11"/>
        <v>F</v>
      </c>
      <c r="AC28" s="10" t="str">
        <f t="shared" si="12"/>
        <v>S</v>
      </c>
      <c r="AD28" s="10" t="str">
        <f t="shared" si="13"/>
        <v>K</v>
      </c>
      <c r="AE28" s="10" t="str">
        <f t="shared" si="14"/>
        <v>V</v>
      </c>
      <c r="AF28" s="10" t="str">
        <f t="shared" si="15"/>
        <v>S</v>
      </c>
      <c r="AG28" s="10"/>
      <c r="AH28" s="10">
        <f t="shared" si="16"/>
        <v>0</v>
      </c>
      <c r="AI28" s="10">
        <f t="shared" si="17"/>
        <v>0</v>
      </c>
      <c r="AJ28" s="10">
        <f t="shared" si="18"/>
        <v>0</v>
      </c>
      <c r="AK28" s="10">
        <f t="shared" si="19"/>
        <v>0</v>
      </c>
      <c r="AL28" s="10"/>
      <c r="AM28" s="10"/>
      <c r="AN28" s="10">
        <f t="shared" si="20"/>
        <v>1</v>
      </c>
      <c r="AO28" s="10">
        <f t="shared" si="21"/>
        <v>3</v>
      </c>
      <c r="AP28" s="10">
        <f t="shared" si="22"/>
        <v>0</v>
      </c>
      <c r="AQ28" s="10">
        <f t="shared" si="23"/>
        <v>0</v>
      </c>
      <c r="AR28" s="10">
        <f t="shared" si="24"/>
        <v>0</v>
      </c>
      <c r="AS28" s="10">
        <f t="shared" si="25"/>
        <v>0</v>
      </c>
      <c r="AT28" s="10">
        <f t="shared" si="26"/>
        <v>0</v>
      </c>
      <c r="AU28" s="10">
        <f t="shared" si="27"/>
        <v>0</v>
      </c>
      <c r="AV28" s="10">
        <f t="shared" si="28"/>
        <v>0</v>
      </c>
      <c r="AW28" s="10">
        <f t="shared" si="29"/>
        <v>0</v>
      </c>
    </row>
    <row r="29" spans="1:49" x14ac:dyDescent="0.3">
      <c r="B29" s="11">
        <f>HLOOKUP(C29,ORF2variants_protseq!$1:$2,2,FALSE)</f>
        <v>72</v>
      </c>
      <c r="C29" s="7" t="s">
        <v>117</v>
      </c>
      <c r="D29" s="9">
        <f t="shared" si="0"/>
        <v>4</v>
      </c>
      <c r="E29" s="10" t="s">
        <v>190</v>
      </c>
      <c r="F29" s="7" t="s">
        <v>185</v>
      </c>
      <c r="G29" s="10" t="str">
        <f>VLOOKUP(F29,H_ProtSeq!A:B,2,FALSE)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29" s="8" t="str">
        <f>VLOOKUP(C29,HHpresent!A:A,1,FALSE)</f>
        <v>YHLTPVR</v>
      </c>
      <c r="I29" s="8" t="str">
        <f>VLOOKUP(C29,HHunique!A:A,1,FALSE)</f>
        <v>YHLTPVR</v>
      </c>
      <c r="J29" s="11" t="e">
        <f>VLOOKUP(C29,H_NIST!B:B,1,FALSE)</f>
        <v>#N/A</v>
      </c>
      <c r="K29" s="11" t="e">
        <f>VLOOKUP(C29,Detectedpreviously!A:B,2,FALSE)</f>
        <v>#N/A</v>
      </c>
      <c r="L29" s="10">
        <f>VLOOKUP(C29,H_SVM!C:E,3,FALSE)</f>
        <v>0.27800000000000002</v>
      </c>
      <c r="M29" s="10">
        <f>VLOOKUP(C29,H_ANN!B:D,3,FALSE)</f>
        <v>0.318</v>
      </c>
      <c r="N29" s="11" t="e">
        <f>VLOOKUP(C29,H_Bi!B:D,3,FALSE)</f>
        <v>#N/A</v>
      </c>
      <c r="O29" s="10">
        <f>VLOOKUP($C29,H_MCPRED!$B:$D,2,FALSE)</f>
        <v>0.48</v>
      </c>
      <c r="P29" s="11">
        <f>VLOOKUP($C29,H_MCPRED!$B:$D,3,FALSE)</f>
        <v>0.44</v>
      </c>
      <c r="Q29" s="10">
        <f t="shared" si="1"/>
        <v>7</v>
      </c>
      <c r="R29" s="11">
        <f t="shared" si="2"/>
        <v>1275</v>
      </c>
      <c r="S29" s="10">
        <f t="shared" si="3"/>
        <v>0</v>
      </c>
      <c r="T29" s="11">
        <f t="shared" si="4"/>
        <v>0</v>
      </c>
      <c r="U29" s="10">
        <f t="shared" si="30"/>
        <v>1112</v>
      </c>
      <c r="V29" s="11" t="str">
        <f t="shared" si="5"/>
        <v>okay</v>
      </c>
      <c r="W29" s="10" t="str">
        <f t="shared" si="6"/>
        <v>T</v>
      </c>
      <c r="X29" s="10" t="str">
        <f t="shared" si="7"/>
        <v>M</v>
      </c>
      <c r="Y29" s="10" t="str">
        <f t="shared" si="8"/>
        <v>R</v>
      </c>
      <c r="Z29" s="10" t="str">
        <f t="shared" si="9"/>
        <v>Y</v>
      </c>
      <c r="AA29" s="11" t="str">
        <f t="shared" si="10"/>
        <v>H</v>
      </c>
      <c r="AB29" s="10" t="str">
        <f t="shared" si="11"/>
        <v>P</v>
      </c>
      <c r="AC29" s="10" t="str">
        <f t="shared" si="12"/>
        <v>V</v>
      </c>
      <c r="AD29" s="10" t="str">
        <f t="shared" si="13"/>
        <v>R</v>
      </c>
      <c r="AE29" s="10" t="str">
        <f t="shared" si="14"/>
        <v>M</v>
      </c>
      <c r="AF29" s="10" t="str">
        <f t="shared" si="15"/>
        <v>A</v>
      </c>
      <c r="AG29" s="10"/>
      <c r="AH29" s="10">
        <f t="shared" si="16"/>
        <v>0</v>
      </c>
      <c r="AI29" s="10">
        <f t="shared" si="17"/>
        <v>0</v>
      </c>
      <c r="AJ29" s="10">
        <f t="shared" si="18"/>
        <v>0</v>
      </c>
      <c r="AK29" s="10">
        <f t="shared" si="19"/>
        <v>0</v>
      </c>
      <c r="AL29" s="10"/>
      <c r="AM29" s="10"/>
      <c r="AN29" s="10">
        <f t="shared" si="20"/>
        <v>1</v>
      </c>
      <c r="AO29" s="10">
        <f t="shared" si="21"/>
        <v>3</v>
      </c>
      <c r="AP29" s="10">
        <f t="shared" si="22"/>
        <v>0</v>
      </c>
      <c r="AQ29" s="10">
        <f t="shared" si="23"/>
        <v>0</v>
      </c>
      <c r="AR29" s="10">
        <f t="shared" si="24"/>
        <v>0</v>
      </c>
      <c r="AS29" s="10">
        <f t="shared" si="25"/>
        <v>0</v>
      </c>
      <c r="AT29" s="10">
        <f t="shared" si="26"/>
        <v>0</v>
      </c>
      <c r="AU29" s="10">
        <f t="shared" si="27"/>
        <v>0</v>
      </c>
      <c r="AV29" s="10">
        <f t="shared" si="28"/>
        <v>0</v>
      </c>
      <c r="AW29" s="10">
        <f t="shared" si="29"/>
        <v>0</v>
      </c>
    </row>
    <row r="30" spans="1:49" s="10" customFormat="1" x14ac:dyDescent="0.3">
      <c r="B30" s="11">
        <f>HLOOKUP(C30,ORF2variants_protseq!$1:$2,2,FALSE)</f>
        <v>65</v>
      </c>
      <c r="C30" s="10" t="s">
        <v>47</v>
      </c>
      <c r="D30" s="9">
        <f t="shared" si="0"/>
        <v>4.5</v>
      </c>
      <c r="E30" s="10" t="s">
        <v>190</v>
      </c>
      <c r="F30" s="10" t="s">
        <v>185</v>
      </c>
      <c r="G30" s="10" t="str">
        <f>VLOOKUP(F30,H_ProtSeq!A:B,2,FALSE)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30" s="11" t="str">
        <f>VLOOKUP(C30,HHpresent!A:A,1,FALSE)</f>
        <v>SQDPSVCCIQETHLTCR</v>
      </c>
      <c r="I30" s="11" t="str">
        <f>VLOOKUP(C30,HHunique!A:A,1,FALSE)</f>
        <v>SQDPSVCCIQETHLTCR</v>
      </c>
      <c r="J30" s="11" t="e">
        <f>VLOOKUP(C30,H_NIST!B:B,1,FALSE)</f>
        <v>#N/A</v>
      </c>
      <c r="K30" s="11" t="e">
        <f>VLOOKUP(C30,Detectedpreviously!A:B,2,FALSE)</f>
        <v>#N/A</v>
      </c>
      <c r="L30" s="10">
        <f>VLOOKUP(C30,H_SVM!C:E,3,FALSE)</f>
        <v>0.53600000000000003</v>
      </c>
      <c r="M30" s="10">
        <f>VLOOKUP(C30,H_ANN!B:D,3,FALSE)</f>
        <v>0.55500000000000005</v>
      </c>
      <c r="N30" s="11">
        <f>VLOOKUP(C30,H_Bi!B:D,3,FALSE)</f>
        <v>3</v>
      </c>
      <c r="O30" s="10">
        <f>VLOOKUP($C30,H_MCPRED!$B:$D,2,FALSE)</f>
        <v>0.38</v>
      </c>
      <c r="P30" s="11">
        <f>VLOOKUP($C30,H_MCPRED!$B:$D,3,FALSE)</f>
        <v>0.54</v>
      </c>
      <c r="Q30" s="10">
        <f t="shared" si="1"/>
        <v>17</v>
      </c>
      <c r="R30" s="11">
        <f t="shared" si="2"/>
        <v>1275</v>
      </c>
      <c r="S30" s="10">
        <f t="shared" si="3"/>
        <v>0</v>
      </c>
      <c r="T30" s="11">
        <f t="shared" si="4"/>
        <v>0</v>
      </c>
      <c r="U30" s="10">
        <f t="shared" si="30"/>
        <v>33</v>
      </c>
      <c r="V30" s="11" t="str">
        <f t="shared" si="5"/>
        <v>okay</v>
      </c>
      <c r="W30" s="10" t="str">
        <f t="shared" si="6"/>
        <v>W</v>
      </c>
      <c r="X30" s="10" t="str">
        <f t="shared" si="7"/>
        <v>I</v>
      </c>
      <c r="Y30" s="10" t="str">
        <f t="shared" si="8"/>
        <v>K</v>
      </c>
      <c r="Z30" s="10" t="str">
        <f t="shared" si="9"/>
        <v>S</v>
      </c>
      <c r="AA30" s="11" t="str">
        <f t="shared" si="10"/>
        <v>Q</v>
      </c>
      <c r="AB30" s="10" t="str">
        <f t="shared" si="11"/>
        <v>T</v>
      </c>
      <c r="AC30" s="10" t="str">
        <f t="shared" si="12"/>
        <v>C</v>
      </c>
      <c r="AD30" s="10" t="str">
        <f t="shared" si="13"/>
        <v>R</v>
      </c>
      <c r="AE30" s="10" t="str">
        <f t="shared" si="14"/>
        <v>D</v>
      </c>
      <c r="AF30" s="10" t="str">
        <f t="shared" si="15"/>
        <v>T</v>
      </c>
      <c r="AH30" s="10">
        <f t="shared" si="16"/>
        <v>1</v>
      </c>
      <c r="AI30" s="10">
        <f t="shared" si="17"/>
        <v>0</v>
      </c>
      <c r="AJ30" s="10">
        <f t="shared" si="18"/>
        <v>1</v>
      </c>
      <c r="AK30" s="10">
        <f t="shared" si="19"/>
        <v>0</v>
      </c>
      <c r="AN30" s="10">
        <f t="shared" si="20"/>
        <v>1</v>
      </c>
      <c r="AO30" s="10">
        <f t="shared" si="21"/>
        <v>0</v>
      </c>
      <c r="AP30" s="10">
        <f t="shared" si="22"/>
        <v>0</v>
      </c>
      <c r="AQ30" s="10">
        <f t="shared" si="23"/>
        <v>0</v>
      </c>
      <c r="AR30" s="10">
        <f t="shared" si="24"/>
        <v>0</v>
      </c>
      <c r="AS30" s="10">
        <f t="shared" si="25"/>
        <v>0</v>
      </c>
      <c r="AT30" s="10">
        <f t="shared" si="26"/>
        <v>0.5</v>
      </c>
      <c r="AU30" s="10">
        <f t="shared" si="27"/>
        <v>0</v>
      </c>
      <c r="AV30" s="10">
        <f t="shared" si="28"/>
        <v>3</v>
      </c>
      <c r="AW30" s="10">
        <f t="shared" si="29"/>
        <v>0</v>
      </c>
    </row>
    <row r="31" spans="1:49" x14ac:dyDescent="0.3">
      <c r="A31" s="7" t="s">
        <v>112</v>
      </c>
      <c r="B31" s="11">
        <f>HLOOKUP(C31,ORF2variants_protseq!$1:$2,2,FALSE)</f>
        <v>73</v>
      </c>
      <c r="C31" s="7" t="s">
        <v>112</v>
      </c>
      <c r="D31" s="9">
        <f t="shared" si="0"/>
        <v>5.25</v>
      </c>
      <c r="E31" s="10" t="s">
        <v>190</v>
      </c>
      <c r="F31" s="7" t="s">
        <v>185</v>
      </c>
      <c r="G31" s="10" t="str">
        <f>VLOOKUP(F31,H_ProtSeq!A:B,2,FALSE)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31" s="8" t="str">
        <f>VLOOKUP(C31,HHpresent!A:A,1,FALSE)</f>
        <v>IFATYSSDK</v>
      </c>
      <c r="I31" s="8" t="str">
        <f>VLOOKUP(C31,HHunique!A:A,1,FALSE)</f>
        <v>IFATYSSDK</v>
      </c>
      <c r="J31" s="11" t="e">
        <f>VLOOKUP(C31,H_NIST!B:B,1,FALSE)</f>
        <v>#N/A</v>
      </c>
      <c r="K31" s="11">
        <f>VLOOKUP(C31,Detectedpreviously!A:B,2,FALSE)</f>
        <v>4</v>
      </c>
      <c r="L31" s="10">
        <f>VLOOKUP(C31,H_SVM!C:E,3,FALSE)</f>
        <v>0.435</v>
      </c>
      <c r="M31" s="10">
        <f>VLOOKUP(C31,H_ANN!B:D,3,FALSE)</f>
        <v>0.38</v>
      </c>
      <c r="N31" s="11">
        <f>VLOOKUP(C31,H_Bi!B:D,3,FALSE)</f>
        <v>2</v>
      </c>
      <c r="O31" s="10">
        <f>VLOOKUP($C31,H_MCPRED!$B:$D,2,FALSE)</f>
        <v>0.4</v>
      </c>
      <c r="P31" s="11">
        <f>VLOOKUP($C31,H_MCPRED!$B:$D,3,FALSE)</f>
        <v>0.48</v>
      </c>
      <c r="Q31" s="10">
        <f t="shared" si="1"/>
        <v>9</v>
      </c>
      <c r="R31" s="11">
        <f t="shared" si="2"/>
        <v>1275</v>
      </c>
      <c r="S31" s="10">
        <f t="shared" si="3"/>
        <v>0</v>
      </c>
      <c r="T31" s="11">
        <f t="shared" si="4"/>
        <v>0</v>
      </c>
      <c r="U31" s="10">
        <f t="shared" si="30"/>
        <v>1039</v>
      </c>
      <c r="V31" s="11" t="str">
        <f t="shared" si="5"/>
        <v>okay</v>
      </c>
      <c r="W31" s="10" t="str">
        <f t="shared" si="6"/>
        <v>W</v>
      </c>
      <c r="X31" s="10" t="str">
        <f t="shared" si="7"/>
        <v>E</v>
      </c>
      <c r="Y31" s="10" t="str">
        <f t="shared" si="8"/>
        <v>K</v>
      </c>
      <c r="Z31" s="10" t="str">
        <f t="shared" si="9"/>
        <v>I</v>
      </c>
      <c r="AA31" s="11" t="str">
        <f t="shared" si="10"/>
        <v>F</v>
      </c>
      <c r="AB31" s="10" t="str">
        <f t="shared" si="11"/>
        <v>S</v>
      </c>
      <c r="AC31" s="10" t="str">
        <f t="shared" si="12"/>
        <v>D</v>
      </c>
      <c r="AD31" s="10" t="str">
        <f t="shared" si="13"/>
        <v>K</v>
      </c>
      <c r="AE31" s="10" t="str">
        <f t="shared" si="14"/>
        <v>G</v>
      </c>
      <c r="AF31" s="10" t="str">
        <f t="shared" si="15"/>
        <v>L</v>
      </c>
      <c r="AG31" s="10"/>
      <c r="AH31" s="10">
        <f t="shared" si="16"/>
        <v>0</v>
      </c>
      <c r="AI31" s="10">
        <f t="shared" si="17"/>
        <v>0</v>
      </c>
      <c r="AJ31" s="10">
        <f t="shared" si="18"/>
        <v>1</v>
      </c>
      <c r="AK31" s="10">
        <f t="shared" si="19"/>
        <v>0</v>
      </c>
      <c r="AL31" s="10"/>
      <c r="AM31" s="10"/>
      <c r="AN31" s="10">
        <f t="shared" si="20"/>
        <v>1</v>
      </c>
      <c r="AO31" s="10">
        <f t="shared" si="21"/>
        <v>1.25</v>
      </c>
      <c r="AP31" s="10">
        <f t="shared" si="22"/>
        <v>0</v>
      </c>
      <c r="AQ31" s="10">
        <f t="shared" si="23"/>
        <v>0</v>
      </c>
      <c r="AR31" s="10">
        <f t="shared" si="24"/>
        <v>0</v>
      </c>
      <c r="AS31" s="10">
        <f t="shared" si="25"/>
        <v>0</v>
      </c>
      <c r="AT31" s="10">
        <f t="shared" si="26"/>
        <v>0</v>
      </c>
      <c r="AU31" s="10">
        <f t="shared" si="27"/>
        <v>0</v>
      </c>
      <c r="AV31" s="10">
        <f t="shared" si="28"/>
        <v>3</v>
      </c>
      <c r="AW31" s="10">
        <f t="shared" si="29"/>
        <v>0</v>
      </c>
    </row>
    <row r="32" spans="1:49" s="16" customFormat="1" x14ac:dyDescent="0.3">
      <c r="A32" s="16" t="s">
        <v>102</v>
      </c>
      <c r="B32" s="11">
        <f>HLOOKUP(C32,ORF2variants_protseq!$1:$2,2,FALSE)</f>
        <v>70</v>
      </c>
      <c r="C32" s="16" t="s">
        <v>102</v>
      </c>
      <c r="D32" s="18">
        <f t="shared" si="0"/>
        <v>6</v>
      </c>
      <c r="E32" s="16" t="s">
        <v>190</v>
      </c>
      <c r="F32" s="16" t="s">
        <v>185</v>
      </c>
      <c r="G32" s="16" t="str">
        <f>VLOOKUP(F32,H_ProtSeq!A:B,2,FALSE)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32" s="17" t="str">
        <f>VLOOKUP(C32,HHpresent!A:A,1,FALSE)</f>
        <v>TAWYWYQNR</v>
      </c>
      <c r="I32" s="17" t="str">
        <f>VLOOKUP(C32,HHunique!A:A,1,FALSE)</f>
        <v>TAWYWYQNR</v>
      </c>
      <c r="J32" s="17" t="e">
        <f>VLOOKUP(C32,H_NIST!B:B,1,FALSE)</f>
        <v>#N/A</v>
      </c>
      <c r="K32" s="17">
        <f>VLOOKUP(C32,Detectedpreviously!A:B,2,FALSE)</f>
        <v>4</v>
      </c>
      <c r="L32" s="16">
        <f>VLOOKUP(C32,H_SVM!C:E,3,FALSE)</f>
        <v>0.36699999999999999</v>
      </c>
      <c r="M32" s="16">
        <f>VLOOKUP(C32,H_ANN!B:D,3,FALSE)</f>
        <v>0.42899999999999999</v>
      </c>
      <c r="N32" s="17" t="e">
        <f>VLOOKUP(C32,H_Bi!B:D,3,FALSE)</f>
        <v>#N/A</v>
      </c>
      <c r="O32" s="16">
        <f>VLOOKUP($C32,H_MCPRED!$B:$D,2,FALSE)</f>
        <v>0.38</v>
      </c>
      <c r="P32" s="17">
        <f>VLOOKUP($C32,H_MCPRED!$B:$D,3,FALSE)</f>
        <v>0.54</v>
      </c>
      <c r="Q32" s="16">
        <f t="shared" si="1"/>
        <v>9</v>
      </c>
      <c r="R32" s="17">
        <f t="shared" si="2"/>
        <v>1275</v>
      </c>
      <c r="S32" s="16">
        <f t="shared" si="3"/>
        <v>0</v>
      </c>
      <c r="T32" s="17">
        <f t="shared" si="4"/>
        <v>0</v>
      </c>
      <c r="U32" s="16">
        <f t="shared" si="30"/>
        <v>886</v>
      </c>
      <c r="V32" s="17" t="str">
        <f t="shared" si="5"/>
        <v>okay</v>
      </c>
      <c r="W32" s="16" t="str">
        <f t="shared" si="6"/>
        <v>V</v>
      </c>
      <c r="X32" s="16" t="str">
        <f t="shared" si="7"/>
        <v>T</v>
      </c>
      <c r="Y32" s="16" t="str">
        <f t="shared" si="8"/>
        <v>K</v>
      </c>
      <c r="Z32" s="16" t="str">
        <f t="shared" si="9"/>
        <v>T</v>
      </c>
      <c r="AA32" s="17" t="str">
        <f t="shared" si="10"/>
        <v>A</v>
      </c>
      <c r="AB32" s="16" t="str">
        <f t="shared" si="11"/>
        <v>Q</v>
      </c>
      <c r="AC32" s="16" t="str">
        <f t="shared" si="12"/>
        <v>N</v>
      </c>
      <c r="AD32" s="16" t="str">
        <f t="shared" si="13"/>
        <v>R</v>
      </c>
      <c r="AE32" s="16" t="str">
        <f t="shared" si="14"/>
        <v>D</v>
      </c>
      <c r="AF32" s="16" t="str">
        <f t="shared" si="15"/>
        <v>I</v>
      </c>
      <c r="AH32" s="16">
        <f t="shared" si="16"/>
        <v>0</v>
      </c>
      <c r="AI32" s="16">
        <f t="shared" si="17"/>
        <v>0</v>
      </c>
      <c r="AJ32" s="16">
        <f t="shared" si="18"/>
        <v>1</v>
      </c>
      <c r="AK32" s="16">
        <f t="shared" si="19"/>
        <v>0</v>
      </c>
      <c r="AN32" s="16">
        <f t="shared" si="20"/>
        <v>1</v>
      </c>
      <c r="AO32" s="16">
        <f t="shared" si="21"/>
        <v>2</v>
      </c>
      <c r="AP32" s="16">
        <f t="shared" si="22"/>
        <v>0</v>
      </c>
      <c r="AQ32" s="16">
        <f t="shared" si="23"/>
        <v>0</v>
      </c>
      <c r="AR32" s="16">
        <f t="shared" si="24"/>
        <v>0</v>
      </c>
      <c r="AS32" s="16">
        <f t="shared" si="25"/>
        <v>0</v>
      </c>
      <c r="AT32" s="16">
        <f t="shared" si="26"/>
        <v>0</v>
      </c>
      <c r="AU32" s="16">
        <f t="shared" si="27"/>
        <v>0</v>
      </c>
      <c r="AV32" s="16">
        <f t="shared" si="28"/>
        <v>3</v>
      </c>
      <c r="AW32" s="16">
        <f t="shared" si="29"/>
        <v>0</v>
      </c>
    </row>
    <row r="33" spans="1:49" s="16" customFormat="1" x14ac:dyDescent="0.3">
      <c r="B33" s="11">
        <f>HLOOKUP(C33,ORF2variants_protseq!$1:$2,2,FALSE)</f>
        <v>1</v>
      </c>
      <c r="C33" s="16" t="s">
        <v>55</v>
      </c>
      <c r="D33" s="18">
        <f t="shared" si="0"/>
        <v>6.75</v>
      </c>
      <c r="E33" s="16" t="s">
        <v>190</v>
      </c>
      <c r="F33" s="16" t="s">
        <v>185</v>
      </c>
      <c r="G33" s="16" t="str">
        <f>VLOOKUP(F33,H_ProtSeq!A:B,2,FALSE)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33" s="17" t="str">
        <f>VLOOKUP(C33,HHpresent!A:A,1,FALSE)</f>
        <v>DTQELNSALHQTDLIDIYR</v>
      </c>
      <c r="I33" s="17" t="str">
        <f>VLOOKUP(C33,HHunique!A:A,1,FALSE)</f>
        <v>DTQELNSALHQTDLIDIYR</v>
      </c>
      <c r="J33" s="17" t="e">
        <f>VLOOKUP(C33,H_NIST!B:B,1,FALSE)</f>
        <v>#N/A</v>
      </c>
      <c r="K33" s="17" t="e">
        <f>VLOOKUP(C33,Detectedpreviously!A:B,2,FALSE)</f>
        <v>#N/A</v>
      </c>
      <c r="L33" s="16">
        <f>VLOOKUP(C33,H_SVM!C:E,3,FALSE)</f>
        <v>0.73199999999999998</v>
      </c>
      <c r="M33" s="16">
        <f>VLOOKUP(C33,H_ANN!B:D,3,FALSE)</f>
        <v>0.63700000000000001</v>
      </c>
      <c r="N33" s="17">
        <f>VLOOKUP(C33,H_Bi!B:D,3,FALSE)</f>
        <v>4</v>
      </c>
      <c r="O33" s="16">
        <f>VLOOKUP($C33,H_MCPRED!$B:$D,2,FALSE)</f>
        <v>0.82</v>
      </c>
      <c r="P33" s="17">
        <f>VLOOKUP($C33,H_MCPRED!$B:$D,3,FALSE)</f>
        <v>0.41</v>
      </c>
      <c r="Q33" s="16">
        <f t="shared" si="1"/>
        <v>19</v>
      </c>
      <c r="R33" s="17">
        <f t="shared" si="2"/>
        <v>1275</v>
      </c>
      <c r="S33" s="16">
        <f t="shared" si="3"/>
        <v>0</v>
      </c>
      <c r="T33" s="17">
        <f t="shared" si="4"/>
        <v>0</v>
      </c>
      <c r="U33" s="16">
        <f t="shared" si="30"/>
        <v>164</v>
      </c>
      <c r="V33" s="17" t="str">
        <f t="shared" si="5"/>
        <v>okay</v>
      </c>
      <c r="W33" s="16" t="str">
        <f t="shared" si="6"/>
        <v>V</v>
      </c>
      <c r="X33" s="16" t="str">
        <f t="shared" si="7"/>
        <v>N</v>
      </c>
      <c r="Y33" s="16" t="str">
        <f t="shared" si="8"/>
        <v>K</v>
      </c>
      <c r="Z33" s="16" t="str">
        <f t="shared" si="9"/>
        <v>D</v>
      </c>
      <c r="AA33" s="17" t="str">
        <f t="shared" si="10"/>
        <v>T</v>
      </c>
      <c r="AB33" s="16" t="str">
        <f t="shared" si="11"/>
        <v>I</v>
      </c>
      <c r="AC33" s="16" t="str">
        <f t="shared" si="12"/>
        <v>Y</v>
      </c>
      <c r="AD33" s="16" t="str">
        <f t="shared" si="13"/>
        <v>R</v>
      </c>
      <c r="AE33" s="16" t="str">
        <f t="shared" si="14"/>
        <v>T</v>
      </c>
      <c r="AF33" s="16" t="str">
        <f t="shared" si="15"/>
        <v>L</v>
      </c>
      <c r="AH33" s="16">
        <f t="shared" si="16"/>
        <v>0</v>
      </c>
      <c r="AI33" s="16">
        <f t="shared" si="17"/>
        <v>0</v>
      </c>
      <c r="AJ33" s="16">
        <f t="shared" si="18"/>
        <v>1</v>
      </c>
      <c r="AK33" s="16">
        <f t="shared" si="19"/>
        <v>0</v>
      </c>
      <c r="AN33" s="16">
        <f t="shared" si="20"/>
        <v>1</v>
      </c>
      <c r="AO33" s="16">
        <f t="shared" si="21"/>
        <v>-0.25</v>
      </c>
      <c r="AP33" s="16">
        <f t="shared" si="22"/>
        <v>3</v>
      </c>
      <c r="AQ33" s="16">
        <f t="shared" si="23"/>
        <v>0</v>
      </c>
      <c r="AR33" s="16">
        <f t="shared" si="24"/>
        <v>0</v>
      </c>
      <c r="AS33" s="16">
        <f t="shared" si="25"/>
        <v>0</v>
      </c>
      <c r="AT33" s="16">
        <f t="shared" si="26"/>
        <v>0</v>
      </c>
      <c r="AU33" s="16">
        <f t="shared" si="27"/>
        <v>0</v>
      </c>
      <c r="AV33" s="16">
        <f t="shared" si="28"/>
        <v>3</v>
      </c>
      <c r="AW33" s="16">
        <f t="shared" si="29"/>
        <v>0</v>
      </c>
    </row>
    <row r="34" spans="1:49" x14ac:dyDescent="0.3">
      <c r="B34" s="11">
        <f>HLOOKUP(C34,ORF2variants_protseq!$1:$2,2,FALSE)</f>
        <v>64</v>
      </c>
      <c r="C34" s="7" t="s">
        <v>72</v>
      </c>
      <c r="D34" s="9">
        <f t="shared" ref="D34:D65" si="31">SUM(AN34:AW34)</f>
        <v>6.75</v>
      </c>
      <c r="E34" s="10" t="s">
        <v>190</v>
      </c>
      <c r="F34" s="7" t="s">
        <v>185</v>
      </c>
      <c r="G34" s="10" t="str">
        <f>VLOOKUP(F34,H_ProtSeq!A:B,2,FALSE)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34" s="8" t="str">
        <f>VLOOKUP(C34,HHpresent!A:A,1,FALSE)</f>
        <v>LENLEEMDTFLDTYTLPR</v>
      </c>
      <c r="I34" s="8" t="str">
        <f>VLOOKUP(C34,HHunique!A:A,1,FALSE)</f>
        <v>LENLEEMDTFLDTYTLPR</v>
      </c>
      <c r="J34" s="11" t="e">
        <f>VLOOKUP(C34,H_NIST!B:B,1,FALSE)</f>
        <v>#N/A</v>
      </c>
      <c r="K34" s="11" t="e">
        <f>VLOOKUP(C34,Detectedpreviously!A:B,2,FALSE)</f>
        <v>#N/A</v>
      </c>
      <c r="L34" s="10">
        <f>VLOOKUP(C34,H_SVM!C:E,3,FALSE)</f>
        <v>0.75900000000000001</v>
      </c>
      <c r="M34" s="10">
        <f>VLOOKUP(C34,H_ANN!B:D,3,FALSE)</f>
        <v>0.69099999999999995</v>
      </c>
      <c r="N34" s="11">
        <f>VLOOKUP(C34,H_Bi!B:D,3,FALSE)</f>
        <v>4</v>
      </c>
      <c r="O34" s="10">
        <f>VLOOKUP($C34,H_MCPRED!$B:$D,2,FALSE)</f>
        <v>0.56000000000000005</v>
      </c>
      <c r="P34" s="11">
        <f>VLOOKUP($C34,H_MCPRED!$B:$D,3,FALSE)</f>
        <v>0.45</v>
      </c>
      <c r="Q34" s="10">
        <f t="shared" ref="Q34:Q65" si="32">LEN(C34)</f>
        <v>18</v>
      </c>
      <c r="R34" s="11">
        <f t="shared" ref="R34:R65" si="33">LEN(G34)</f>
        <v>1275</v>
      </c>
      <c r="S34" s="10">
        <f t="shared" ref="S34:S65" si="34">LEN($C34)-LEN(SUBSTITUTE($C34,"M",""))</f>
        <v>1</v>
      </c>
      <c r="T34" s="11">
        <f t="shared" ref="T34:T65" si="35">(LEN($C34)-LEN(SUBSTITUTE($C34,"NG","")))/2</f>
        <v>0</v>
      </c>
      <c r="U34" s="10">
        <f t="shared" ref="U34:U65" si="36">FIND(C34,G34)</f>
        <v>423</v>
      </c>
      <c r="V34" s="11" t="str">
        <f t="shared" ref="V34:V65" si="37">IF(U34=1,"N-terminus",IF((U34+LEN(C34))&gt;=LEN(G34),"C-terminus","okay"))</f>
        <v>okay</v>
      </c>
      <c r="W34" s="10" t="str">
        <f t="shared" ref="W34:W65" si="38">IF(ISTEXT(MID($G34,$U34-3,1)),MID($G34,$U34-3,1),"")</f>
        <v>A</v>
      </c>
      <c r="X34" s="10" t="str">
        <f t="shared" ref="X34:X65" si="39">IF(ISTEXT(MID($G34,$U34-2,1)),MID($G34,$U34-2,1),"")</f>
        <v>N</v>
      </c>
      <c r="Y34" s="10" t="str">
        <f t="shared" ref="Y34:Y65" si="40">IF(ISTEXT(MID($G34,$U34-1,1)),MID($G34,$U34-1,1),"")</f>
        <v>K</v>
      </c>
      <c r="Z34" s="10" t="str">
        <f t="shared" ref="Z34:Z65" si="41">MID($G34,$U34,1)</f>
        <v>L</v>
      </c>
      <c r="AA34" s="11" t="str">
        <f t="shared" ref="AA34:AA65" si="42">MID($G34,$U34+1,1)</f>
        <v>E</v>
      </c>
      <c r="AB34" s="10" t="str">
        <f t="shared" ref="AB34:AB65" si="43">MID($G34,$U34+LEN($C34)-3,1)</f>
        <v>L</v>
      </c>
      <c r="AC34" s="10" t="str">
        <f t="shared" ref="AC34:AC65" si="44">MID($G34,$U34+LEN($C34)-2,1)</f>
        <v>P</v>
      </c>
      <c r="AD34" s="10" t="str">
        <f t="shared" ref="AD34:AD65" si="45">MID($G34,$U34+LEN($C34)-1,1)</f>
        <v>R</v>
      </c>
      <c r="AE34" s="10" t="str">
        <f t="shared" ref="AE34:AE65" si="46">MID($G34,$U34+LEN($C34),1)</f>
        <v>L</v>
      </c>
      <c r="AF34" s="10" t="str">
        <f t="shared" ref="AF34:AF65" si="47">MID($G34,$U34+LEN($C34)+1,1)</f>
        <v>N</v>
      </c>
      <c r="AG34" s="10"/>
      <c r="AH34" s="10">
        <f t="shared" ref="AH34:AH65" si="48">IF(ISNUMBER(SEARCH("C",C34)),1,0)</f>
        <v>0</v>
      </c>
      <c r="AI34" s="10">
        <f t="shared" ref="AI34:AI65" si="49">IF(OR(X34="K",X34="R",W34="K",W34="R",Z34="K",Z34="R",AA34="R",AA34="K",AB34="K",AB34="R",AC34="K",AC34="R",AE34="R",AE34="K",AF34="R",AF34="K"),1,0)</f>
        <v>0</v>
      </c>
      <c r="AJ34" s="10">
        <f t="shared" ref="AJ34:AJ65" si="50">IF(OR(X34="D",X34="E",W34="D",W34="E",Z34="D",Z34="E",AA34="E",AA34="D",AB34="D",AB34="E",AC34="D",AC34="E",AE34="E",AE34="D",AF34="E",AF34="D"),1,0)</f>
        <v>1</v>
      </c>
      <c r="AK34" s="10">
        <f t="shared" ref="AK34:AK65" si="51">IF(OR(AE34="P",AND(AD34&lt;&gt;"K",AD34&lt;&gt;"R")),1,0)</f>
        <v>0</v>
      </c>
      <c r="AL34" s="10"/>
      <c r="AM34" s="10"/>
      <c r="AN34" s="10">
        <f t="shared" ref="AN34:AN65" si="52">IF(ISTEXT(J34),0,1)</f>
        <v>1</v>
      </c>
      <c r="AO34" s="10">
        <f t="shared" ref="AO34:AO65" si="53">IF((1-L34)&gt;0.6,2,0)+IF((1-M34)&gt;0.6,1,0)+IF(ISNUMBER(N34),(3-N34)/4,0)</f>
        <v>-0.25</v>
      </c>
      <c r="AP34" s="10">
        <f t="shared" ref="AP34:AP65" si="54">IF(O34&gt;0.6,3,0)+IF(P34&gt;0.6,3,0)</f>
        <v>0</v>
      </c>
      <c r="AQ34" s="10">
        <f t="shared" ref="AQ34:AQ65" si="55">S34*3</f>
        <v>3</v>
      </c>
      <c r="AR34" s="10">
        <f t="shared" ref="AR34:AR65" si="56">T34*3</f>
        <v>0</v>
      </c>
      <c r="AS34" s="10">
        <f t="shared" ref="AS34:AS65" si="57">IF(V34&lt;&gt;"okay",100,0)</f>
        <v>0</v>
      </c>
      <c r="AT34" s="10">
        <f t="shared" ref="AT34:AT65" si="58">AH34*0.5</f>
        <v>0</v>
      </c>
      <c r="AU34" s="10">
        <f t="shared" ref="AU34:AU65" si="59">AI34*10</f>
        <v>0</v>
      </c>
      <c r="AV34" s="10">
        <f t="shared" ref="AV34:AV65" si="60">AJ34*3</f>
        <v>3</v>
      </c>
      <c r="AW34" s="10">
        <f t="shared" ref="AW34:AW65" si="61">AK34*100</f>
        <v>0</v>
      </c>
    </row>
    <row r="35" spans="1:49" x14ac:dyDescent="0.3">
      <c r="A35" s="7" t="s">
        <v>77</v>
      </c>
      <c r="B35" s="11">
        <f>HLOOKUP(C35,ORF2variants_protseq!$1:$2,2,FALSE)</f>
        <v>65</v>
      </c>
      <c r="C35" s="7" t="s">
        <v>77</v>
      </c>
      <c r="D35" s="9">
        <f t="shared" si="31"/>
        <v>6.75</v>
      </c>
      <c r="E35" s="10" t="s">
        <v>190</v>
      </c>
      <c r="F35" s="7" t="s">
        <v>185</v>
      </c>
      <c r="G35" s="10" t="str">
        <f>VLOOKUP(F35,H_ProtSeq!A:B,2,FALSE)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35" s="8" t="str">
        <f>VLOOKUP(C35,HHpresent!A:A,1,FALSE)</f>
        <v>EGILPNSFYEASIILIPKPGR</v>
      </c>
      <c r="I35" s="8" t="str">
        <f>VLOOKUP(C35,HHunique!A:A,1,FALSE)</f>
        <v>EGILPNSFYEASIILIPKPGR</v>
      </c>
      <c r="J35" s="11" t="e">
        <f>VLOOKUP(C35,H_NIST!B:B,1,FALSE)</f>
        <v>#N/A</v>
      </c>
      <c r="K35" s="11" t="e">
        <f>VLOOKUP(C35,Detectedpreviously!A:B,2,FALSE)</f>
        <v>#N/A</v>
      </c>
      <c r="L35" s="10">
        <f>VLOOKUP(C35,H_SVM!C:E,3,FALSE)</f>
        <v>0.66300000000000003</v>
      </c>
      <c r="M35" s="10">
        <f>VLOOKUP(C35,H_ANN!B:D,3,FALSE)</f>
        <v>0.64100000000000001</v>
      </c>
      <c r="N35" s="11">
        <f>VLOOKUP(C35,H_Bi!B:D,3,FALSE)</f>
        <v>4</v>
      </c>
      <c r="O35" s="10">
        <f>VLOOKUP($C35,H_MCPRED!$B:$D,2,FALSE)</f>
        <v>0.48</v>
      </c>
      <c r="P35" s="11">
        <f>VLOOKUP($C35,H_MCPRED!$B:$D,3,FALSE)</f>
        <v>1</v>
      </c>
      <c r="Q35" s="10">
        <f t="shared" si="32"/>
        <v>21</v>
      </c>
      <c r="R35" s="11">
        <f t="shared" si="33"/>
        <v>1275</v>
      </c>
      <c r="S35" s="10">
        <f t="shared" si="34"/>
        <v>0</v>
      </c>
      <c r="T35" s="11">
        <f t="shared" si="35"/>
        <v>0</v>
      </c>
      <c r="U35" s="10">
        <f t="shared" si="36"/>
        <v>502</v>
      </c>
      <c r="V35" s="11" t="str">
        <f t="shared" si="37"/>
        <v>okay</v>
      </c>
      <c r="W35" s="10" t="str">
        <f t="shared" si="38"/>
        <v>I</v>
      </c>
      <c r="X35" s="10" t="str">
        <f t="shared" si="39"/>
        <v>E</v>
      </c>
      <c r="Y35" s="10" t="str">
        <f t="shared" si="40"/>
        <v>K</v>
      </c>
      <c r="Z35" s="10" t="str">
        <f t="shared" si="41"/>
        <v>E</v>
      </c>
      <c r="AA35" s="11" t="str">
        <f t="shared" si="42"/>
        <v>G</v>
      </c>
      <c r="AB35" s="10" t="str">
        <f t="shared" si="43"/>
        <v>P</v>
      </c>
      <c r="AC35" s="10" t="str">
        <f t="shared" si="44"/>
        <v>G</v>
      </c>
      <c r="AD35" s="10" t="str">
        <f t="shared" si="45"/>
        <v>R</v>
      </c>
      <c r="AE35" s="10" t="str">
        <f t="shared" si="46"/>
        <v>D</v>
      </c>
      <c r="AF35" s="10" t="str">
        <f t="shared" si="47"/>
        <v>T</v>
      </c>
      <c r="AG35" s="10"/>
      <c r="AH35" s="10">
        <f t="shared" si="48"/>
        <v>0</v>
      </c>
      <c r="AI35" s="10">
        <f t="shared" si="49"/>
        <v>0</v>
      </c>
      <c r="AJ35" s="10">
        <f t="shared" si="50"/>
        <v>1</v>
      </c>
      <c r="AK35" s="10">
        <f t="shared" si="51"/>
        <v>0</v>
      </c>
      <c r="AL35" s="10"/>
      <c r="AM35" s="10"/>
      <c r="AN35" s="10">
        <f t="shared" si="52"/>
        <v>1</v>
      </c>
      <c r="AO35" s="10">
        <f t="shared" si="53"/>
        <v>-0.25</v>
      </c>
      <c r="AP35" s="10">
        <f t="shared" si="54"/>
        <v>3</v>
      </c>
      <c r="AQ35" s="10">
        <f t="shared" si="55"/>
        <v>0</v>
      </c>
      <c r="AR35" s="10">
        <f t="shared" si="56"/>
        <v>0</v>
      </c>
      <c r="AS35" s="10">
        <f t="shared" si="57"/>
        <v>0</v>
      </c>
      <c r="AT35" s="10">
        <f t="shared" si="58"/>
        <v>0</v>
      </c>
      <c r="AU35" s="10">
        <f t="shared" si="59"/>
        <v>0</v>
      </c>
      <c r="AV35" s="10">
        <f t="shared" si="60"/>
        <v>3</v>
      </c>
      <c r="AW35" s="10">
        <f t="shared" si="61"/>
        <v>0</v>
      </c>
    </row>
    <row r="36" spans="1:49" x14ac:dyDescent="0.3">
      <c r="B36" s="11">
        <f>HLOOKUP(C36,ORF2variants_protseq!$1:$2,2,FALSE)</f>
        <v>27</v>
      </c>
      <c r="C36" s="7" t="s">
        <v>120</v>
      </c>
      <c r="D36" s="9">
        <f t="shared" si="31"/>
        <v>6.75</v>
      </c>
      <c r="E36" s="10" t="s">
        <v>190</v>
      </c>
      <c r="F36" s="7" t="s">
        <v>185</v>
      </c>
      <c r="G36" s="10" t="str">
        <f>VLOOKUP(F36,H_ProtSeq!A:B,2,FALSE)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36" s="8" t="str">
        <f>VLOOKUP(C36,HHpresent!A:A,1,FALSE)</f>
        <v>DLELEIPFDPAIPLLGIYPK</v>
      </c>
      <c r="I36" s="8" t="str">
        <f>VLOOKUP(C36,HHunique!A:A,1,FALSE)</f>
        <v>DLELEIPFDPAIPLLGIYPK</v>
      </c>
      <c r="J36" s="11" t="e">
        <f>VLOOKUP(C36,H_NIST!B:B,1,FALSE)</f>
        <v>#N/A</v>
      </c>
      <c r="K36" s="11" t="e">
        <f>VLOOKUP(C36,Detectedpreviously!A:B,2,FALSE)</f>
        <v>#N/A</v>
      </c>
      <c r="L36" s="10">
        <f>VLOOKUP(C36,H_SVM!C:E,3,FALSE)</f>
        <v>0.79500000000000004</v>
      </c>
      <c r="M36" s="10">
        <f>VLOOKUP(C36,H_ANN!B:D,3,FALSE)</f>
        <v>0.76200000000000001</v>
      </c>
      <c r="N36" s="11">
        <f>VLOOKUP(C36,H_Bi!B:D,3,FALSE)</f>
        <v>4</v>
      </c>
      <c r="O36" s="10">
        <f>VLOOKUP($C36,H_MCPRED!$B:$D,2,FALSE)</f>
        <v>0.74</v>
      </c>
      <c r="P36" s="11">
        <f>VLOOKUP($C36,H_MCPRED!$B:$D,3,FALSE)</f>
        <v>0.48</v>
      </c>
      <c r="Q36" s="10">
        <f t="shared" si="32"/>
        <v>20</v>
      </c>
      <c r="R36" s="11">
        <f t="shared" si="33"/>
        <v>1275</v>
      </c>
      <c r="S36" s="10">
        <f t="shared" si="34"/>
        <v>0</v>
      </c>
      <c r="T36" s="11">
        <f t="shared" si="35"/>
        <v>0</v>
      </c>
      <c r="U36" s="10">
        <f t="shared" si="36"/>
        <v>1163</v>
      </c>
      <c r="V36" s="11" t="str">
        <f t="shared" si="37"/>
        <v>okay</v>
      </c>
      <c r="W36" s="10" t="str">
        <f t="shared" si="38"/>
        <v>F</v>
      </c>
      <c r="X36" s="10" t="str">
        <f t="shared" si="39"/>
        <v>L</v>
      </c>
      <c r="Y36" s="10" t="str">
        <f t="shared" si="40"/>
        <v>R</v>
      </c>
      <c r="Z36" s="10" t="str">
        <f t="shared" si="41"/>
        <v>D</v>
      </c>
      <c r="AA36" s="11" t="str">
        <f t="shared" si="42"/>
        <v>L</v>
      </c>
      <c r="AB36" s="10" t="str">
        <f t="shared" si="43"/>
        <v>Y</v>
      </c>
      <c r="AC36" s="10" t="str">
        <f t="shared" si="44"/>
        <v>P</v>
      </c>
      <c r="AD36" s="10" t="str">
        <f t="shared" si="45"/>
        <v>K</v>
      </c>
      <c r="AE36" s="10" t="str">
        <f t="shared" si="46"/>
        <v>D</v>
      </c>
      <c r="AF36" s="10" t="str">
        <f t="shared" si="47"/>
        <v>Y</v>
      </c>
      <c r="AG36" s="10"/>
      <c r="AH36" s="10">
        <f t="shared" si="48"/>
        <v>0</v>
      </c>
      <c r="AI36" s="10">
        <f t="shared" si="49"/>
        <v>0</v>
      </c>
      <c r="AJ36" s="10">
        <f t="shared" si="50"/>
        <v>1</v>
      </c>
      <c r="AK36" s="10">
        <f t="shared" si="51"/>
        <v>0</v>
      </c>
      <c r="AL36" s="10"/>
      <c r="AM36" s="10"/>
      <c r="AN36" s="10">
        <f t="shared" si="52"/>
        <v>1</v>
      </c>
      <c r="AO36" s="10">
        <f t="shared" si="53"/>
        <v>-0.25</v>
      </c>
      <c r="AP36" s="10">
        <f t="shared" si="54"/>
        <v>3</v>
      </c>
      <c r="AQ36" s="10">
        <f t="shared" si="55"/>
        <v>0</v>
      </c>
      <c r="AR36" s="10">
        <f t="shared" si="56"/>
        <v>0</v>
      </c>
      <c r="AS36" s="10">
        <f t="shared" si="57"/>
        <v>0</v>
      </c>
      <c r="AT36" s="10">
        <f t="shared" si="58"/>
        <v>0</v>
      </c>
      <c r="AU36" s="10">
        <f t="shared" si="59"/>
        <v>0</v>
      </c>
      <c r="AV36" s="10">
        <f t="shared" si="60"/>
        <v>3</v>
      </c>
      <c r="AW36" s="10">
        <f t="shared" si="61"/>
        <v>0</v>
      </c>
    </row>
    <row r="37" spans="1:49" s="16" customFormat="1" x14ac:dyDescent="0.3">
      <c r="A37" s="16" t="s">
        <v>62</v>
      </c>
      <c r="B37" s="11">
        <f>HLOOKUP(C37,ORF2variants_protseq!$1:$2,2,FALSE)</f>
        <v>67</v>
      </c>
      <c r="C37" s="16" t="s">
        <v>62</v>
      </c>
      <c r="D37" s="18">
        <f t="shared" si="31"/>
        <v>7</v>
      </c>
      <c r="E37" s="16" t="s">
        <v>190</v>
      </c>
      <c r="F37" s="16" t="s">
        <v>185</v>
      </c>
      <c r="G37" s="16" t="str">
        <f>VLOOKUP(F37,H_ProtSeq!A:B,2,FALSE)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37" s="17" t="str">
        <f>VLOOKUP(C37,HHpresent!A:A,1,FALSE)</f>
        <v>DTTYQNLWDAFK</v>
      </c>
      <c r="I37" s="17" t="str">
        <f>VLOOKUP(C37,HHunique!A:A,1,FALSE)</f>
        <v>DTTYQNLWDAFK</v>
      </c>
      <c r="J37" s="17" t="e">
        <f>VLOOKUP(C37,H_NIST!B:B,1,FALSE)</f>
        <v>#N/A</v>
      </c>
      <c r="K37" s="17" t="e">
        <f>VLOOKUP(C37,Detectedpreviously!A:B,2,FALSE)</f>
        <v>#N/A</v>
      </c>
      <c r="L37" s="16">
        <f>VLOOKUP(C37,H_SVM!C:E,3,FALSE)</f>
        <v>0.56999999999999995</v>
      </c>
      <c r="M37" s="16">
        <f>VLOOKUP(C37,H_ANN!B:D,3,FALSE)</f>
        <v>0.53600000000000003</v>
      </c>
      <c r="N37" s="17">
        <f>VLOOKUP(C37,H_Bi!B:D,3,FALSE)</f>
        <v>3</v>
      </c>
      <c r="O37" s="16">
        <f>VLOOKUP($C37,H_MCPRED!$B:$D,2,FALSE)</f>
        <v>0.65</v>
      </c>
      <c r="P37" s="17">
        <f>VLOOKUP($C37,H_MCPRED!$B:$D,3,FALSE)</f>
        <v>0.45</v>
      </c>
      <c r="Q37" s="16">
        <f t="shared" si="32"/>
        <v>12</v>
      </c>
      <c r="R37" s="17">
        <f t="shared" si="33"/>
        <v>1275</v>
      </c>
      <c r="S37" s="16">
        <f t="shared" si="34"/>
        <v>0</v>
      </c>
      <c r="T37" s="17">
        <f t="shared" si="35"/>
        <v>0</v>
      </c>
      <c r="U37" s="16">
        <f t="shared" si="36"/>
        <v>281</v>
      </c>
      <c r="V37" s="17" t="str">
        <f t="shared" si="37"/>
        <v>okay</v>
      </c>
      <c r="W37" s="16" t="str">
        <f t="shared" si="38"/>
        <v>E</v>
      </c>
      <c r="X37" s="16" t="str">
        <f t="shared" si="39"/>
        <v>N</v>
      </c>
      <c r="Y37" s="16" t="str">
        <f t="shared" si="40"/>
        <v>K</v>
      </c>
      <c r="Z37" s="16" t="str">
        <f t="shared" si="41"/>
        <v>D</v>
      </c>
      <c r="AA37" s="17" t="str">
        <f t="shared" si="42"/>
        <v>T</v>
      </c>
      <c r="AB37" s="16" t="str">
        <f t="shared" si="43"/>
        <v>A</v>
      </c>
      <c r="AC37" s="16" t="str">
        <f t="shared" si="44"/>
        <v>F</v>
      </c>
      <c r="AD37" s="16" t="str">
        <f t="shared" si="45"/>
        <v>K</v>
      </c>
      <c r="AE37" s="16" t="str">
        <f t="shared" si="46"/>
        <v>A</v>
      </c>
      <c r="AF37" s="16" t="str">
        <f t="shared" si="47"/>
        <v>V</v>
      </c>
      <c r="AH37" s="16">
        <f t="shared" si="48"/>
        <v>0</v>
      </c>
      <c r="AI37" s="16">
        <f t="shared" si="49"/>
        <v>0</v>
      </c>
      <c r="AJ37" s="16">
        <f t="shared" si="50"/>
        <v>1</v>
      </c>
      <c r="AK37" s="16">
        <f t="shared" si="51"/>
        <v>0</v>
      </c>
      <c r="AN37" s="16">
        <f t="shared" si="52"/>
        <v>1</v>
      </c>
      <c r="AO37" s="16">
        <f t="shared" si="53"/>
        <v>0</v>
      </c>
      <c r="AP37" s="16">
        <f t="shared" si="54"/>
        <v>3</v>
      </c>
      <c r="AQ37" s="16">
        <f t="shared" si="55"/>
        <v>0</v>
      </c>
      <c r="AR37" s="16">
        <f t="shared" si="56"/>
        <v>0</v>
      </c>
      <c r="AS37" s="16">
        <f t="shared" si="57"/>
        <v>0</v>
      </c>
      <c r="AT37" s="16">
        <f t="shared" si="58"/>
        <v>0</v>
      </c>
      <c r="AU37" s="16">
        <f t="shared" si="59"/>
        <v>0</v>
      </c>
      <c r="AV37" s="16">
        <f t="shared" si="60"/>
        <v>3</v>
      </c>
      <c r="AW37" s="16">
        <f t="shared" si="61"/>
        <v>0</v>
      </c>
    </row>
    <row r="38" spans="1:49" x14ac:dyDescent="0.3">
      <c r="B38" s="11">
        <f>HLOOKUP(C38,ORF2variants_protseq!$1:$2,2,FALSE)</f>
        <v>73</v>
      </c>
      <c r="C38" s="7" t="s">
        <v>67</v>
      </c>
      <c r="D38" s="9">
        <f t="shared" si="31"/>
        <v>7</v>
      </c>
      <c r="E38" s="10" t="s">
        <v>190</v>
      </c>
      <c r="F38" s="7" t="s">
        <v>185</v>
      </c>
      <c r="G38" s="10" t="str">
        <f>VLOOKUP(F38,H_ProtSeq!A:B,2,FALSE)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38" s="8" t="str">
        <f>VLOOKUP(C38,HHpresent!A:A,1,FALSE)</f>
        <v>SWFFER</v>
      </c>
      <c r="I38" s="8" t="str">
        <f>VLOOKUP(C38,HHunique!A:A,1,FALSE)</f>
        <v>SWFFER</v>
      </c>
      <c r="J38" s="11" t="e">
        <f>VLOOKUP(C38,H_NIST!B:B,1,FALSE)</f>
        <v>#N/A</v>
      </c>
      <c r="K38" s="11">
        <f>VLOOKUP(C38,Detectedpreviously!A:B,2,FALSE)</f>
        <v>4</v>
      </c>
      <c r="L38" s="10">
        <f>VLOOKUP(C38,H_SVM!C:E,3,FALSE)</f>
        <v>0.255</v>
      </c>
      <c r="M38" s="10">
        <f>VLOOKUP(C38,H_ANN!B:D,3,FALSE)</f>
        <v>0.29299999999999998</v>
      </c>
      <c r="N38" s="11" t="e">
        <f>VLOOKUP(C38,H_Bi!B:D,3,FALSE)</f>
        <v>#N/A</v>
      </c>
      <c r="O38" s="10">
        <f>VLOOKUP($C38,H_MCPRED!$B:$D,2,FALSE)</f>
        <v>0.46</v>
      </c>
      <c r="P38" s="11">
        <f>VLOOKUP($C38,H_MCPRED!$B:$D,3,FALSE)</f>
        <v>0.57999999999999996</v>
      </c>
      <c r="Q38" s="10">
        <f t="shared" si="32"/>
        <v>6</v>
      </c>
      <c r="R38" s="11">
        <f t="shared" si="33"/>
        <v>1275</v>
      </c>
      <c r="S38" s="10">
        <f t="shared" si="34"/>
        <v>0</v>
      </c>
      <c r="T38" s="11">
        <f t="shared" si="35"/>
        <v>0</v>
      </c>
      <c r="U38" s="10">
        <f t="shared" si="36"/>
        <v>364</v>
      </c>
      <c r="V38" s="11" t="str">
        <f t="shared" si="37"/>
        <v>okay</v>
      </c>
      <c r="W38" s="10" t="str">
        <f t="shared" si="38"/>
        <v>E</v>
      </c>
      <c r="X38" s="10" t="str">
        <f t="shared" si="39"/>
        <v>S</v>
      </c>
      <c r="Y38" s="10" t="str">
        <f t="shared" si="40"/>
        <v>R</v>
      </c>
      <c r="Z38" s="10" t="str">
        <f t="shared" si="41"/>
        <v>S</v>
      </c>
      <c r="AA38" s="11" t="str">
        <f t="shared" si="42"/>
        <v>W</v>
      </c>
      <c r="AB38" s="10" t="str">
        <f t="shared" si="43"/>
        <v>F</v>
      </c>
      <c r="AC38" s="10" t="str">
        <f t="shared" si="44"/>
        <v>E</v>
      </c>
      <c r="AD38" s="10" t="str">
        <f t="shared" si="45"/>
        <v>R</v>
      </c>
      <c r="AE38" s="10" t="str">
        <f t="shared" si="46"/>
        <v>I</v>
      </c>
      <c r="AF38" s="10" t="str">
        <f t="shared" si="47"/>
        <v>N</v>
      </c>
      <c r="AG38" s="10"/>
      <c r="AH38" s="10">
        <f t="shared" si="48"/>
        <v>0</v>
      </c>
      <c r="AI38" s="10">
        <f t="shared" si="49"/>
        <v>0</v>
      </c>
      <c r="AJ38" s="10">
        <f t="shared" si="50"/>
        <v>1</v>
      </c>
      <c r="AK38" s="10">
        <f t="shared" si="51"/>
        <v>0</v>
      </c>
      <c r="AL38" s="10"/>
      <c r="AM38" s="10"/>
      <c r="AN38" s="10">
        <f t="shared" si="52"/>
        <v>1</v>
      </c>
      <c r="AO38" s="10">
        <f t="shared" si="53"/>
        <v>3</v>
      </c>
      <c r="AP38" s="10">
        <f t="shared" si="54"/>
        <v>0</v>
      </c>
      <c r="AQ38" s="10">
        <f t="shared" si="55"/>
        <v>0</v>
      </c>
      <c r="AR38" s="10">
        <f t="shared" si="56"/>
        <v>0</v>
      </c>
      <c r="AS38" s="10">
        <f t="shared" si="57"/>
        <v>0</v>
      </c>
      <c r="AT38" s="10">
        <f t="shared" si="58"/>
        <v>0</v>
      </c>
      <c r="AU38" s="10">
        <f t="shared" si="59"/>
        <v>0</v>
      </c>
      <c r="AV38" s="10">
        <f t="shared" si="60"/>
        <v>3</v>
      </c>
      <c r="AW38" s="10">
        <f t="shared" si="61"/>
        <v>0</v>
      </c>
    </row>
    <row r="39" spans="1:49" x14ac:dyDescent="0.3">
      <c r="B39" s="11">
        <f>HLOOKUP(C39,ORF2variants_protseq!$1:$2,2,FALSE)</f>
        <v>71</v>
      </c>
      <c r="C39" s="7" t="s">
        <v>71</v>
      </c>
      <c r="D39" s="9">
        <f t="shared" si="31"/>
        <v>7</v>
      </c>
      <c r="E39" s="10" t="s">
        <v>190</v>
      </c>
      <c r="F39" s="7" t="s">
        <v>185</v>
      </c>
      <c r="G39" s="10" t="str">
        <f>VLOOKUP(F39,H_ProtSeq!A:B,2,FALSE)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39" s="8" t="str">
        <f>VLOOKUP(C39,HHpresent!A:A,1,FALSE)</f>
        <v>HLYANK</v>
      </c>
      <c r="I39" s="8" t="str">
        <f>VLOOKUP(C39,HHunique!A:A,1,FALSE)</f>
        <v>HLYANK</v>
      </c>
      <c r="J39" s="11" t="e">
        <f>VLOOKUP(C39,H_NIST!B:B,1,FALSE)</f>
        <v>#N/A</v>
      </c>
      <c r="K39" s="11" t="e">
        <f>VLOOKUP(C39,Detectedpreviously!A:B,2,FALSE)</f>
        <v>#N/A</v>
      </c>
      <c r="L39" s="10">
        <f>VLOOKUP(C39,H_SVM!C:E,3,FALSE)</f>
        <v>0.216</v>
      </c>
      <c r="M39" s="10">
        <f>VLOOKUP(C39,H_ANN!B:D,3,FALSE)</f>
        <v>0.26600000000000001</v>
      </c>
      <c r="N39" s="11" t="e">
        <f>VLOOKUP(C39,H_Bi!B:D,3,FALSE)</f>
        <v>#N/A</v>
      </c>
      <c r="O39" s="10">
        <f>VLOOKUP($C39,H_MCPRED!$B:$D,2,FALSE)</f>
        <v>0.44</v>
      </c>
      <c r="P39" s="11">
        <f>VLOOKUP($C39,H_MCPRED!$B:$D,3,FALSE)</f>
        <v>0.56000000000000005</v>
      </c>
      <c r="Q39" s="10">
        <f t="shared" si="32"/>
        <v>6</v>
      </c>
      <c r="R39" s="11">
        <f t="shared" si="33"/>
        <v>1275</v>
      </c>
      <c r="S39" s="10">
        <f t="shared" si="34"/>
        <v>0</v>
      </c>
      <c r="T39" s="11">
        <f t="shared" si="35"/>
        <v>0</v>
      </c>
      <c r="U39" s="10">
        <f t="shared" si="36"/>
        <v>417</v>
      </c>
      <c r="V39" s="11" t="str">
        <f t="shared" si="37"/>
        <v>okay</v>
      </c>
      <c r="W39" s="10" t="str">
        <f t="shared" si="38"/>
        <v>Y</v>
      </c>
      <c r="X39" s="10" t="str">
        <f t="shared" si="39"/>
        <v>Y</v>
      </c>
      <c r="Y39" s="10" t="str">
        <f t="shared" si="40"/>
        <v>K</v>
      </c>
      <c r="Z39" s="10" t="str">
        <f t="shared" si="41"/>
        <v>H</v>
      </c>
      <c r="AA39" s="11" t="str">
        <f t="shared" si="42"/>
        <v>L</v>
      </c>
      <c r="AB39" s="10" t="str">
        <f t="shared" si="43"/>
        <v>A</v>
      </c>
      <c r="AC39" s="10" t="str">
        <f t="shared" si="44"/>
        <v>N</v>
      </c>
      <c r="AD39" s="10" t="str">
        <f t="shared" si="45"/>
        <v>K</v>
      </c>
      <c r="AE39" s="10" t="str">
        <f t="shared" si="46"/>
        <v>L</v>
      </c>
      <c r="AF39" s="10" t="str">
        <f t="shared" si="47"/>
        <v>E</v>
      </c>
      <c r="AG39" s="10"/>
      <c r="AH39" s="10">
        <f t="shared" si="48"/>
        <v>0</v>
      </c>
      <c r="AI39" s="10">
        <f t="shared" si="49"/>
        <v>0</v>
      </c>
      <c r="AJ39" s="10">
        <f t="shared" si="50"/>
        <v>1</v>
      </c>
      <c r="AK39" s="10">
        <f t="shared" si="51"/>
        <v>0</v>
      </c>
      <c r="AL39" s="10"/>
      <c r="AM39" s="10"/>
      <c r="AN39" s="10">
        <f t="shared" si="52"/>
        <v>1</v>
      </c>
      <c r="AO39" s="10">
        <f t="shared" si="53"/>
        <v>3</v>
      </c>
      <c r="AP39" s="10">
        <f t="shared" si="54"/>
        <v>0</v>
      </c>
      <c r="AQ39" s="10">
        <f t="shared" si="55"/>
        <v>0</v>
      </c>
      <c r="AR39" s="10">
        <f t="shared" si="56"/>
        <v>0</v>
      </c>
      <c r="AS39" s="10">
        <f t="shared" si="57"/>
        <v>0</v>
      </c>
      <c r="AT39" s="10">
        <f t="shared" si="58"/>
        <v>0</v>
      </c>
      <c r="AU39" s="10">
        <f t="shared" si="59"/>
        <v>0</v>
      </c>
      <c r="AV39" s="10">
        <f t="shared" si="60"/>
        <v>3</v>
      </c>
      <c r="AW39" s="10">
        <f t="shared" si="61"/>
        <v>0</v>
      </c>
    </row>
    <row r="40" spans="1:49" x14ac:dyDescent="0.3">
      <c r="B40" s="11">
        <f>HLOOKUP(C40,ORF2variants_protseq!$1:$2,2,FALSE)</f>
        <v>74</v>
      </c>
      <c r="C40" s="7" t="s">
        <v>76</v>
      </c>
      <c r="D40" s="9">
        <f t="shared" si="31"/>
        <v>7</v>
      </c>
      <c r="E40" s="10" t="s">
        <v>190</v>
      </c>
      <c r="F40" s="7" t="s">
        <v>185</v>
      </c>
      <c r="G40" s="10" t="str">
        <f>VLOOKUP(F40,H_ProtSeq!A:B,2,FALSE)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40" s="8" t="str">
        <f>VLOOKUP(C40,HHpresent!A:A,1,FALSE)</f>
        <v>LFQSIEK</v>
      </c>
      <c r="I40" s="8" t="str">
        <f>VLOOKUP(C40,HHunique!A:A,1,FALSE)</f>
        <v>LFQSIEK</v>
      </c>
      <c r="J40" s="11" t="e">
        <f>VLOOKUP(C40,H_NIST!B:B,1,FALSE)</f>
        <v>#N/A</v>
      </c>
      <c r="K40" s="11" t="e">
        <f>VLOOKUP(C40,Detectedpreviously!A:B,2,FALSE)</f>
        <v>#N/A</v>
      </c>
      <c r="L40" s="10">
        <f>VLOOKUP(C40,H_SVM!C:E,3,FALSE)</f>
        <v>0.23799999999999999</v>
      </c>
      <c r="M40" s="10">
        <f>VLOOKUP(C40,H_ANN!B:D,3,FALSE)</f>
        <v>0.29499999999999998</v>
      </c>
      <c r="N40" s="11" t="e">
        <f>VLOOKUP(C40,H_Bi!B:D,3,FALSE)</f>
        <v>#N/A</v>
      </c>
      <c r="O40" s="10">
        <f>VLOOKUP($C40,H_MCPRED!$B:$D,2,FALSE)</f>
        <v>0.37</v>
      </c>
      <c r="P40" s="11">
        <f>VLOOKUP($C40,H_MCPRED!$B:$D,3,FALSE)</f>
        <v>0.48</v>
      </c>
      <c r="Q40" s="10">
        <f t="shared" si="32"/>
        <v>7</v>
      </c>
      <c r="R40" s="11">
        <f t="shared" si="33"/>
        <v>1275</v>
      </c>
      <c r="S40" s="10">
        <f t="shared" si="34"/>
        <v>0</v>
      </c>
      <c r="T40" s="11">
        <f t="shared" si="35"/>
        <v>0</v>
      </c>
      <c r="U40" s="10">
        <f t="shared" si="36"/>
        <v>495</v>
      </c>
      <c r="V40" s="11" t="str">
        <f t="shared" si="37"/>
        <v>okay</v>
      </c>
      <c r="W40" s="10" t="str">
        <f t="shared" si="38"/>
        <v>L</v>
      </c>
      <c r="X40" s="10" t="str">
        <f t="shared" si="39"/>
        <v>L</v>
      </c>
      <c r="Y40" s="10" t="str">
        <f t="shared" si="40"/>
        <v>K</v>
      </c>
      <c r="Z40" s="10" t="str">
        <f t="shared" si="41"/>
        <v>L</v>
      </c>
      <c r="AA40" s="11" t="str">
        <f t="shared" si="42"/>
        <v>F</v>
      </c>
      <c r="AB40" s="10" t="str">
        <f t="shared" si="43"/>
        <v>I</v>
      </c>
      <c r="AC40" s="10" t="str">
        <f t="shared" si="44"/>
        <v>E</v>
      </c>
      <c r="AD40" s="10" t="str">
        <f t="shared" si="45"/>
        <v>K</v>
      </c>
      <c r="AE40" s="10" t="str">
        <f t="shared" si="46"/>
        <v>E</v>
      </c>
      <c r="AF40" s="10" t="str">
        <f t="shared" si="47"/>
        <v>G</v>
      </c>
      <c r="AG40" s="10"/>
      <c r="AH40" s="10">
        <f t="shared" si="48"/>
        <v>0</v>
      </c>
      <c r="AI40" s="10">
        <f t="shared" si="49"/>
        <v>0</v>
      </c>
      <c r="AJ40" s="10">
        <f t="shared" si="50"/>
        <v>1</v>
      </c>
      <c r="AK40" s="10">
        <f t="shared" si="51"/>
        <v>0</v>
      </c>
      <c r="AL40" s="10"/>
      <c r="AM40" s="10"/>
      <c r="AN40" s="10">
        <f t="shared" si="52"/>
        <v>1</v>
      </c>
      <c r="AO40" s="10">
        <f t="shared" si="53"/>
        <v>3</v>
      </c>
      <c r="AP40" s="10">
        <f t="shared" si="54"/>
        <v>0</v>
      </c>
      <c r="AQ40" s="10">
        <f t="shared" si="55"/>
        <v>0</v>
      </c>
      <c r="AR40" s="10">
        <f t="shared" si="56"/>
        <v>0</v>
      </c>
      <c r="AS40" s="10">
        <f t="shared" si="57"/>
        <v>0</v>
      </c>
      <c r="AT40" s="10">
        <f t="shared" si="58"/>
        <v>0</v>
      </c>
      <c r="AU40" s="10">
        <f t="shared" si="59"/>
        <v>0</v>
      </c>
      <c r="AV40" s="10">
        <f t="shared" si="60"/>
        <v>3</v>
      </c>
      <c r="AW40" s="10">
        <f t="shared" si="61"/>
        <v>0</v>
      </c>
    </row>
    <row r="41" spans="1:49" x14ac:dyDescent="0.3">
      <c r="B41" s="11">
        <f>HLOOKUP(C41,ORF2variants_protseq!$1:$2,2,FALSE)</f>
        <v>74</v>
      </c>
      <c r="C41" s="7" t="s">
        <v>86</v>
      </c>
      <c r="D41" s="9">
        <f t="shared" si="31"/>
        <v>7</v>
      </c>
      <c r="E41" s="10" t="s">
        <v>190</v>
      </c>
      <c r="F41" s="7" t="s">
        <v>185</v>
      </c>
      <c r="G41" s="10" t="str">
        <f>VLOOKUP(F41,H_ProtSeq!A:B,2,FALSE)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41" s="8" t="str">
        <f>VLOOKUP(C41,HHpresent!A:A,1,FALSE)</f>
        <v>LEAFPLK</v>
      </c>
      <c r="I41" s="8" t="str">
        <f>VLOOKUP(C41,HHunique!A:A,1,FALSE)</f>
        <v>LEAFPLK</v>
      </c>
      <c r="J41" s="11" t="e">
        <f>VLOOKUP(C41,H_NIST!B:B,1,FALSE)</f>
        <v>#N/A</v>
      </c>
      <c r="K41" s="11" t="e">
        <f>VLOOKUP(C41,Detectedpreviously!A:B,2,FALSE)</f>
        <v>#N/A</v>
      </c>
      <c r="L41" s="10">
        <f>VLOOKUP(C41,H_SVM!C:E,3,FALSE)</f>
        <v>0.25700000000000001</v>
      </c>
      <c r="M41" s="10">
        <f>VLOOKUP(C41,H_ANN!B:D,3,FALSE)</f>
        <v>0.30199999999999999</v>
      </c>
      <c r="N41" s="11" t="e">
        <f>VLOOKUP(C41,H_Bi!B:D,3,FALSE)</f>
        <v>#N/A</v>
      </c>
      <c r="O41" s="10">
        <f>VLOOKUP($C41,H_MCPRED!$B:$D,2,FALSE)</f>
        <v>0.56999999999999995</v>
      </c>
      <c r="P41" s="11">
        <f>VLOOKUP($C41,H_MCPRED!$B:$D,3,FALSE)</f>
        <v>0.43</v>
      </c>
      <c r="Q41" s="10">
        <f t="shared" si="32"/>
        <v>7</v>
      </c>
      <c r="R41" s="11">
        <f t="shared" si="33"/>
        <v>1275</v>
      </c>
      <c r="S41" s="10">
        <f t="shared" si="34"/>
        <v>0</v>
      </c>
      <c r="T41" s="11">
        <f t="shared" si="35"/>
        <v>0</v>
      </c>
      <c r="U41" s="10">
        <f t="shared" si="36"/>
        <v>648</v>
      </c>
      <c r="V41" s="11" t="str">
        <f t="shared" si="37"/>
        <v>okay</v>
      </c>
      <c r="W41" s="10" t="str">
        <f t="shared" si="38"/>
        <v>G</v>
      </c>
      <c r="X41" s="10" t="str">
        <f t="shared" si="39"/>
        <v>Q</v>
      </c>
      <c r="Y41" s="10" t="str">
        <f t="shared" si="40"/>
        <v>K</v>
      </c>
      <c r="Z41" s="10" t="str">
        <f t="shared" si="41"/>
        <v>L</v>
      </c>
      <c r="AA41" s="11" t="str">
        <f t="shared" si="42"/>
        <v>E</v>
      </c>
      <c r="AB41" s="10" t="str">
        <f t="shared" si="43"/>
        <v>P</v>
      </c>
      <c r="AC41" s="10" t="str">
        <f t="shared" si="44"/>
        <v>L</v>
      </c>
      <c r="AD41" s="10" t="str">
        <f t="shared" si="45"/>
        <v>K</v>
      </c>
      <c r="AE41" s="10" t="str">
        <f t="shared" si="46"/>
        <v>T</v>
      </c>
      <c r="AF41" s="10" t="str">
        <f t="shared" si="47"/>
        <v>G</v>
      </c>
      <c r="AG41" s="10"/>
      <c r="AH41" s="10">
        <f t="shared" si="48"/>
        <v>0</v>
      </c>
      <c r="AI41" s="10">
        <f t="shared" si="49"/>
        <v>0</v>
      </c>
      <c r="AJ41" s="10">
        <f t="shared" si="50"/>
        <v>1</v>
      </c>
      <c r="AK41" s="10">
        <f t="shared" si="51"/>
        <v>0</v>
      </c>
      <c r="AL41" s="10"/>
      <c r="AM41" s="10"/>
      <c r="AN41" s="10">
        <f t="shared" si="52"/>
        <v>1</v>
      </c>
      <c r="AO41" s="10">
        <f t="shared" si="53"/>
        <v>3</v>
      </c>
      <c r="AP41" s="10">
        <f t="shared" si="54"/>
        <v>0</v>
      </c>
      <c r="AQ41" s="10">
        <f t="shared" si="55"/>
        <v>0</v>
      </c>
      <c r="AR41" s="10">
        <f t="shared" si="56"/>
        <v>0</v>
      </c>
      <c r="AS41" s="10">
        <f t="shared" si="57"/>
        <v>0</v>
      </c>
      <c r="AT41" s="10">
        <f t="shared" si="58"/>
        <v>0</v>
      </c>
      <c r="AU41" s="10">
        <f t="shared" si="59"/>
        <v>0</v>
      </c>
      <c r="AV41" s="10">
        <f t="shared" si="60"/>
        <v>3</v>
      </c>
      <c r="AW41" s="10">
        <f t="shared" si="61"/>
        <v>0</v>
      </c>
    </row>
    <row r="42" spans="1:49" x14ac:dyDescent="0.3">
      <c r="B42" s="11">
        <f>HLOOKUP(C42,ORF2variants_protseq!$1:$2,2,FALSE)</f>
        <v>73</v>
      </c>
      <c r="C42" s="7" t="s">
        <v>96</v>
      </c>
      <c r="D42" s="9">
        <f t="shared" si="31"/>
        <v>7</v>
      </c>
      <c r="E42" s="10" t="s">
        <v>190</v>
      </c>
      <c r="F42" s="7" t="s">
        <v>185</v>
      </c>
      <c r="G42" s="10" t="str">
        <f>VLOOKUP(F42,H_ProtSeq!A:B,2,FALSE)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42" s="8" t="str">
        <f>VLOOKUP(C42,HHpresent!A:A,1,FALSE)</f>
        <v>MAILPK</v>
      </c>
      <c r="I42" s="8" t="str">
        <f>VLOOKUP(C42,HHunique!A:A,1,FALSE)</f>
        <v>MAILPK</v>
      </c>
      <c r="J42" s="11" t="e">
        <f>VLOOKUP(C42,H_NIST!B:B,1,FALSE)</f>
        <v>#N/A</v>
      </c>
      <c r="K42" s="11" t="e">
        <f>VLOOKUP(C42,Detectedpreviously!A:B,2,FALSE)</f>
        <v>#N/A</v>
      </c>
      <c r="L42" s="10">
        <f>VLOOKUP(C42,H_SVM!C:E,3,FALSE)</f>
        <v>0.188</v>
      </c>
      <c r="M42" s="10">
        <f>VLOOKUP(C42,H_ANN!B:D,3,FALSE)</f>
        <v>0.23200000000000001</v>
      </c>
      <c r="N42" s="11" t="e">
        <f>VLOOKUP(C42,H_Bi!B:D,3,FALSE)</f>
        <v>#N/A</v>
      </c>
      <c r="O42" s="10">
        <f>VLOOKUP($C42,H_MCPRED!$B:$D,2,FALSE)</f>
        <v>0.36</v>
      </c>
      <c r="P42" s="11">
        <f>VLOOKUP($C42,H_MCPRED!$B:$D,3,FALSE)</f>
        <v>0.39</v>
      </c>
      <c r="Q42" s="10">
        <f t="shared" si="32"/>
        <v>6</v>
      </c>
      <c r="R42" s="11">
        <f t="shared" si="33"/>
        <v>1275</v>
      </c>
      <c r="S42" s="10">
        <f t="shared" si="34"/>
        <v>1</v>
      </c>
      <c r="T42" s="11">
        <f t="shared" si="35"/>
        <v>0</v>
      </c>
      <c r="U42" s="10">
        <f t="shared" si="36"/>
        <v>815</v>
      </c>
      <c r="V42" s="11" t="str">
        <f t="shared" si="37"/>
        <v>okay</v>
      </c>
      <c r="W42" s="10" t="str">
        <f t="shared" si="38"/>
        <v>I</v>
      </c>
      <c r="X42" s="10" t="str">
        <f t="shared" si="39"/>
        <v>V</v>
      </c>
      <c r="Y42" s="10" t="str">
        <f t="shared" si="40"/>
        <v>K</v>
      </c>
      <c r="Z42" s="10" t="str">
        <f t="shared" si="41"/>
        <v>M</v>
      </c>
      <c r="AA42" s="11" t="str">
        <f t="shared" si="42"/>
        <v>A</v>
      </c>
      <c r="AB42" s="10" t="str">
        <f t="shared" si="43"/>
        <v>L</v>
      </c>
      <c r="AC42" s="10" t="str">
        <f t="shared" si="44"/>
        <v>P</v>
      </c>
      <c r="AD42" s="10" t="str">
        <f t="shared" si="45"/>
        <v>K</v>
      </c>
      <c r="AE42" s="10" t="str">
        <f t="shared" si="46"/>
        <v>V</v>
      </c>
      <c r="AF42" s="10" t="str">
        <f t="shared" si="47"/>
        <v>I</v>
      </c>
      <c r="AG42" s="10"/>
      <c r="AH42" s="10">
        <f t="shared" si="48"/>
        <v>0</v>
      </c>
      <c r="AI42" s="10">
        <f t="shared" si="49"/>
        <v>0</v>
      </c>
      <c r="AJ42" s="10">
        <f t="shared" si="50"/>
        <v>0</v>
      </c>
      <c r="AK42" s="10">
        <f t="shared" si="51"/>
        <v>0</v>
      </c>
      <c r="AL42" s="10"/>
      <c r="AM42" s="10"/>
      <c r="AN42" s="10">
        <f t="shared" si="52"/>
        <v>1</v>
      </c>
      <c r="AO42" s="10">
        <f t="shared" si="53"/>
        <v>3</v>
      </c>
      <c r="AP42" s="10">
        <f t="shared" si="54"/>
        <v>0</v>
      </c>
      <c r="AQ42" s="10">
        <f t="shared" si="55"/>
        <v>3</v>
      </c>
      <c r="AR42" s="10">
        <f t="shared" si="56"/>
        <v>0</v>
      </c>
      <c r="AS42" s="10">
        <f t="shared" si="57"/>
        <v>0</v>
      </c>
      <c r="AT42" s="10">
        <f t="shared" si="58"/>
        <v>0</v>
      </c>
      <c r="AU42" s="10">
        <f t="shared" si="59"/>
        <v>0</v>
      </c>
      <c r="AV42" s="10">
        <f t="shared" si="60"/>
        <v>0</v>
      </c>
      <c r="AW42" s="10">
        <f t="shared" si="61"/>
        <v>0</v>
      </c>
    </row>
    <row r="43" spans="1:49" x14ac:dyDescent="0.3">
      <c r="B43" s="11">
        <f>HLOOKUP(C43,ORF2variants_protseq!$1:$2,2,FALSE)</f>
        <v>68</v>
      </c>
      <c r="C43" s="7" t="s">
        <v>103</v>
      </c>
      <c r="D43" s="9">
        <f t="shared" si="31"/>
        <v>7</v>
      </c>
      <c r="E43" s="10" t="s">
        <v>190</v>
      </c>
      <c r="F43" s="7" t="s">
        <v>185</v>
      </c>
      <c r="G43" s="10" t="str">
        <f>VLOOKUP(F43,H_ProtSeq!A:B,2,FALSE)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43" s="8" t="str">
        <f>VLOOKUP(C43,HHpresent!A:A,1,FALSE)</f>
        <v>DIDQWNR</v>
      </c>
      <c r="I43" s="8" t="str">
        <f>VLOOKUP(C43,HHunique!A:A,1,FALSE)</f>
        <v>DIDQWNR</v>
      </c>
      <c r="J43" s="11" t="e">
        <f>VLOOKUP(C43,H_NIST!B:B,1,FALSE)</f>
        <v>#N/A</v>
      </c>
      <c r="K43" s="11">
        <f>VLOOKUP(C43,Detectedpreviously!A:B,2,FALSE)</f>
        <v>3</v>
      </c>
      <c r="L43" s="10">
        <f>VLOOKUP(C43,H_SVM!C:E,3,FALSE)</f>
        <v>0.24299999999999999</v>
      </c>
      <c r="M43" s="10">
        <f>VLOOKUP(C43,H_ANN!B:D,3,FALSE)</f>
        <v>0.28799999999999998</v>
      </c>
      <c r="N43" s="11" t="e">
        <f>VLOOKUP(C43,H_Bi!B:D,3,FALSE)</f>
        <v>#N/A</v>
      </c>
      <c r="O43" s="10">
        <f>VLOOKUP($C43,H_MCPRED!$B:$D,2,FALSE)</f>
        <v>0.54</v>
      </c>
      <c r="P43" s="11">
        <f>VLOOKUP($C43,H_MCPRED!$B:$D,3,FALSE)</f>
        <v>0.54</v>
      </c>
      <c r="Q43" s="10">
        <f t="shared" si="32"/>
        <v>7</v>
      </c>
      <c r="R43" s="11">
        <f t="shared" si="33"/>
        <v>1275</v>
      </c>
      <c r="S43" s="10">
        <f t="shared" si="34"/>
        <v>0</v>
      </c>
      <c r="T43" s="11">
        <f t="shared" si="35"/>
        <v>0</v>
      </c>
      <c r="U43" s="10">
        <f t="shared" si="36"/>
        <v>895</v>
      </c>
      <c r="V43" s="11" t="str">
        <f t="shared" si="37"/>
        <v>okay</v>
      </c>
      <c r="W43" s="10" t="str">
        <f t="shared" si="38"/>
        <v>Q</v>
      </c>
      <c r="X43" s="10" t="str">
        <f t="shared" si="39"/>
        <v>N</v>
      </c>
      <c r="Y43" s="10" t="str">
        <f t="shared" si="40"/>
        <v>R</v>
      </c>
      <c r="Z43" s="10" t="str">
        <f t="shared" si="41"/>
        <v>D</v>
      </c>
      <c r="AA43" s="11" t="str">
        <f t="shared" si="42"/>
        <v>I</v>
      </c>
      <c r="AB43" s="10" t="str">
        <f t="shared" si="43"/>
        <v>W</v>
      </c>
      <c r="AC43" s="10" t="str">
        <f t="shared" si="44"/>
        <v>N</v>
      </c>
      <c r="AD43" s="10" t="str">
        <f t="shared" si="45"/>
        <v>R</v>
      </c>
      <c r="AE43" s="10" t="str">
        <f t="shared" si="46"/>
        <v>T</v>
      </c>
      <c r="AF43" s="10" t="str">
        <f t="shared" si="47"/>
        <v>E</v>
      </c>
      <c r="AG43" s="10"/>
      <c r="AH43" s="10">
        <f t="shared" si="48"/>
        <v>0</v>
      </c>
      <c r="AI43" s="10">
        <f t="shared" si="49"/>
        <v>0</v>
      </c>
      <c r="AJ43" s="10">
        <f t="shared" si="50"/>
        <v>1</v>
      </c>
      <c r="AK43" s="10">
        <f t="shared" si="51"/>
        <v>0</v>
      </c>
      <c r="AL43" s="10"/>
      <c r="AM43" s="10"/>
      <c r="AN43" s="10">
        <f t="shared" si="52"/>
        <v>1</v>
      </c>
      <c r="AO43" s="10">
        <f t="shared" si="53"/>
        <v>3</v>
      </c>
      <c r="AP43" s="10">
        <f t="shared" si="54"/>
        <v>0</v>
      </c>
      <c r="AQ43" s="10">
        <f t="shared" si="55"/>
        <v>0</v>
      </c>
      <c r="AR43" s="10">
        <f t="shared" si="56"/>
        <v>0</v>
      </c>
      <c r="AS43" s="10">
        <f t="shared" si="57"/>
        <v>0</v>
      </c>
      <c r="AT43" s="10">
        <f t="shared" si="58"/>
        <v>0</v>
      </c>
      <c r="AU43" s="10">
        <f t="shared" si="59"/>
        <v>0</v>
      </c>
      <c r="AV43" s="10">
        <f t="shared" si="60"/>
        <v>3</v>
      </c>
      <c r="AW43" s="10">
        <f t="shared" si="61"/>
        <v>0</v>
      </c>
    </row>
    <row r="44" spans="1:49" x14ac:dyDescent="0.3">
      <c r="B44" s="11">
        <f>HLOOKUP(C44,ORF2variants_protseq!$1:$2,2,FALSE)</f>
        <v>73</v>
      </c>
      <c r="C44" s="7" t="s">
        <v>113</v>
      </c>
      <c r="D44" s="9">
        <f t="shared" si="31"/>
        <v>7</v>
      </c>
      <c r="E44" s="10" t="s">
        <v>190</v>
      </c>
      <c r="F44" s="7" t="s">
        <v>185</v>
      </c>
      <c r="G44" s="10" t="str">
        <f>VLOOKUP(F44,H_ProtSeq!A:B,2,FALSE)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44" s="8" t="str">
        <f>VLOOKUP(C44,HHpresent!A:A,1,FALSE)</f>
        <v>IYNELK</v>
      </c>
      <c r="I44" s="8" t="str">
        <f>VLOOKUP(C44,HHunique!A:A,1,FALSE)</f>
        <v>IYNELK</v>
      </c>
      <c r="J44" s="11" t="e">
        <f>VLOOKUP(C44,H_NIST!B:B,1,FALSE)</f>
        <v>#N/A</v>
      </c>
      <c r="K44" s="11" t="e">
        <f>VLOOKUP(C44,Detectedpreviously!A:B,2,FALSE)</f>
        <v>#N/A</v>
      </c>
      <c r="L44" s="10">
        <f>VLOOKUP(C44,H_SVM!C:E,3,FALSE)</f>
        <v>0.19900000000000001</v>
      </c>
      <c r="M44" s="10">
        <f>VLOOKUP(C44,H_ANN!B:D,3,FALSE)</f>
        <v>0.249</v>
      </c>
      <c r="N44" s="11" t="e">
        <f>VLOOKUP(C44,H_Bi!B:D,3,FALSE)</f>
        <v>#N/A</v>
      </c>
      <c r="O44" s="10">
        <f>VLOOKUP($C44,H_MCPRED!$B:$D,2,FALSE)</f>
        <v>0.43</v>
      </c>
      <c r="P44" s="11">
        <f>VLOOKUP($C44,H_MCPRED!$B:$D,3,FALSE)</f>
        <v>0.5</v>
      </c>
      <c r="Q44" s="10">
        <f t="shared" si="32"/>
        <v>6</v>
      </c>
      <c r="R44" s="11">
        <f t="shared" si="33"/>
        <v>1275</v>
      </c>
      <c r="S44" s="10">
        <f t="shared" si="34"/>
        <v>0</v>
      </c>
      <c r="T44" s="11">
        <f t="shared" si="35"/>
        <v>0</v>
      </c>
      <c r="U44" s="10">
        <f t="shared" si="36"/>
        <v>1053</v>
      </c>
      <c r="V44" s="11" t="str">
        <f t="shared" si="37"/>
        <v>okay</v>
      </c>
      <c r="W44" s="10" t="str">
        <f t="shared" si="38"/>
        <v>I</v>
      </c>
      <c r="X44" s="10" t="str">
        <f t="shared" si="39"/>
        <v>S</v>
      </c>
      <c r="Y44" s="10" t="str">
        <f t="shared" si="40"/>
        <v>R</v>
      </c>
      <c r="Z44" s="10" t="str">
        <f t="shared" si="41"/>
        <v>I</v>
      </c>
      <c r="AA44" s="11" t="str">
        <f t="shared" si="42"/>
        <v>Y</v>
      </c>
      <c r="AB44" s="10" t="str">
        <f t="shared" si="43"/>
        <v>E</v>
      </c>
      <c r="AC44" s="10" t="str">
        <f t="shared" si="44"/>
        <v>L</v>
      </c>
      <c r="AD44" s="10" t="str">
        <f t="shared" si="45"/>
        <v>K</v>
      </c>
      <c r="AE44" s="10" t="str">
        <f t="shared" si="46"/>
        <v>Q</v>
      </c>
      <c r="AF44" s="10" t="str">
        <f t="shared" si="47"/>
        <v>I</v>
      </c>
      <c r="AG44" s="10"/>
      <c r="AH44" s="10">
        <f t="shared" si="48"/>
        <v>0</v>
      </c>
      <c r="AI44" s="10">
        <f t="shared" si="49"/>
        <v>0</v>
      </c>
      <c r="AJ44" s="10">
        <f t="shared" si="50"/>
        <v>1</v>
      </c>
      <c r="AK44" s="10">
        <f t="shared" si="51"/>
        <v>0</v>
      </c>
      <c r="AL44" s="10"/>
      <c r="AM44" s="10"/>
      <c r="AN44" s="10">
        <f t="shared" si="52"/>
        <v>1</v>
      </c>
      <c r="AO44" s="10">
        <f t="shared" si="53"/>
        <v>3</v>
      </c>
      <c r="AP44" s="10">
        <f t="shared" si="54"/>
        <v>0</v>
      </c>
      <c r="AQ44" s="10">
        <f t="shared" si="55"/>
        <v>0</v>
      </c>
      <c r="AR44" s="10">
        <f t="shared" si="56"/>
        <v>0</v>
      </c>
      <c r="AS44" s="10">
        <f t="shared" si="57"/>
        <v>0</v>
      </c>
      <c r="AT44" s="10">
        <f t="shared" si="58"/>
        <v>0</v>
      </c>
      <c r="AU44" s="10">
        <f t="shared" si="59"/>
        <v>0</v>
      </c>
      <c r="AV44" s="10">
        <f t="shared" si="60"/>
        <v>3</v>
      </c>
      <c r="AW44" s="10">
        <f t="shared" si="61"/>
        <v>0</v>
      </c>
    </row>
    <row r="45" spans="1:49" x14ac:dyDescent="0.3">
      <c r="B45" s="11">
        <f>HLOOKUP(C45,ORF2variants_protseq!$1:$2,2,FALSE)</f>
        <v>72</v>
      </c>
      <c r="C45" s="7" t="s">
        <v>119</v>
      </c>
      <c r="D45" s="9">
        <f t="shared" si="31"/>
        <v>7</v>
      </c>
      <c r="E45" s="10" t="s">
        <v>190</v>
      </c>
      <c r="F45" s="7" t="s">
        <v>185</v>
      </c>
      <c r="G45" s="10" t="str">
        <f>VLOOKUP(F45,H_ProtSeq!A:B,2,FALSE)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45" s="8" t="str">
        <f>VLOOKUP(C45,HHpresent!A:A,1,FALSE)</f>
        <v>LVQPLWK</v>
      </c>
      <c r="I45" s="8" t="str">
        <f>VLOOKUP(C45,HHunique!A:A,1,FALSE)</f>
        <v>LVQPLWK</v>
      </c>
      <c r="J45" s="11" t="e">
        <f>VLOOKUP(C45,H_NIST!B:B,1,FALSE)</f>
        <v>#N/A</v>
      </c>
      <c r="K45" s="11" t="e">
        <f>VLOOKUP(C45,Detectedpreviously!A:B,2,FALSE)</f>
        <v>#N/A</v>
      </c>
      <c r="L45" s="10">
        <f>VLOOKUP(C45,H_SVM!C:E,3,FALSE)</f>
        <v>0.30499999999999999</v>
      </c>
      <c r="M45" s="10">
        <f>VLOOKUP(C45,H_ANN!B:D,3,FALSE)</f>
        <v>0.35699999999999998</v>
      </c>
      <c r="N45" s="11" t="e">
        <f>VLOOKUP(C45,H_Bi!B:D,3,FALSE)</f>
        <v>#N/A</v>
      </c>
      <c r="O45" s="10">
        <f>VLOOKUP($C45,H_MCPRED!$B:$D,2,FALSE)</f>
        <v>0.43</v>
      </c>
      <c r="P45" s="11">
        <f>VLOOKUP($C45,H_MCPRED!$B:$D,3,FALSE)</f>
        <v>0.38</v>
      </c>
      <c r="Q45" s="10">
        <f t="shared" si="32"/>
        <v>7</v>
      </c>
      <c r="R45" s="11">
        <f t="shared" si="33"/>
        <v>1275</v>
      </c>
      <c r="S45" s="10">
        <f t="shared" si="34"/>
        <v>0</v>
      </c>
      <c r="T45" s="11">
        <f t="shared" si="35"/>
        <v>0</v>
      </c>
      <c r="U45" s="10">
        <f t="shared" si="36"/>
        <v>1149</v>
      </c>
      <c r="V45" s="11" t="str">
        <f t="shared" si="37"/>
        <v>okay</v>
      </c>
      <c r="W45" s="10" t="str">
        <f t="shared" si="38"/>
        <v>D</v>
      </c>
      <c r="X45" s="10" t="str">
        <f t="shared" si="39"/>
        <v>C</v>
      </c>
      <c r="Y45" s="10" t="str">
        <f t="shared" si="40"/>
        <v>K</v>
      </c>
      <c r="Z45" s="10" t="str">
        <f t="shared" si="41"/>
        <v>L</v>
      </c>
      <c r="AA45" s="11" t="str">
        <f t="shared" si="42"/>
        <v>V</v>
      </c>
      <c r="AB45" s="10" t="str">
        <f t="shared" si="43"/>
        <v>L</v>
      </c>
      <c r="AC45" s="10" t="str">
        <f t="shared" si="44"/>
        <v>W</v>
      </c>
      <c r="AD45" s="10" t="str">
        <f t="shared" si="45"/>
        <v>K</v>
      </c>
      <c r="AE45" s="10" t="str">
        <f t="shared" si="46"/>
        <v>S</v>
      </c>
      <c r="AF45" s="10" t="str">
        <f t="shared" si="47"/>
        <v>V</v>
      </c>
      <c r="AG45" s="10"/>
      <c r="AH45" s="10">
        <f t="shared" si="48"/>
        <v>0</v>
      </c>
      <c r="AI45" s="10">
        <f t="shared" si="49"/>
        <v>0</v>
      </c>
      <c r="AJ45" s="10">
        <f t="shared" si="50"/>
        <v>1</v>
      </c>
      <c r="AK45" s="10">
        <f t="shared" si="51"/>
        <v>0</v>
      </c>
      <c r="AL45" s="10"/>
      <c r="AM45" s="10"/>
      <c r="AN45" s="10">
        <f t="shared" si="52"/>
        <v>1</v>
      </c>
      <c r="AO45" s="10">
        <f t="shared" si="53"/>
        <v>3</v>
      </c>
      <c r="AP45" s="10">
        <f t="shared" si="54"/>
        <v>0</v>
      </c>
      <c r="AQ45" s="10">
        <f t="shared" si="55"/>
        <v>0</v>
      </c>
      <c r="AR45" s="10">
        <f t="shared" si="56"/>
        <v>0</v>
      </c>
      <c r="AS45" s="10">
        <f t="shared" si="57"/>
        <v>0</v>
      </c>
      <c r="AT45" s="10">
        <f t="shared" si="58"/>
        <v>0</v>
      </c>
      <c r="AU45" s="10">
        <f t="shared" si="59"/>
        <v>0</v>
      </c>
      <c r="AV45" s="10">
        <f t="shared" si="60"/>
        <v>3</v>
      </c>
      <c r="AW45" s="10">
        <f t="shared" si="61"/>
        <v>0</v>
      </c>
    </row>
    <row r="46" spans="1:49" x14ac:dyDescent="0.3">
      <c r="B46" s="11">
        <f>HLOOKUP(C46,ORF2variants_protseq!$1:$2,2,FALSE)</f>
        <v>72</v>
      </c>
      <c r="C46" s="7" t="s">
        <v>124</v>
      </c>
      <c r="D46" s="9">
        <f t="shared" si="31"/>
        <v>7</v>
      </c>
      <c r="E46" s="10" t="s">
        <v>190</v>
      </c>
      <c r="F46" s="7" t="s">
        <v>185</v>
      </c>
      <c r="G46" s="10" t="str">
        <f>VLOOKUP(F46,H_ProtSeq!A:B,2,FALSE)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46" s="8" t="str">
        <f>VLOOKUP(C46,HHpresent!A:A,1,FALSE)</f>
        <v>NDEFISFVGTWMK</v>
      </c>
      <c r="I46" s="8" t="str">
        <f>VLOOKUP(C46,HHunique!A:A,1,FALSE)</f>
        <v>NDEFISFVGTWMK</v>
      </c>
      <c r="J46" s="11" t="e">
        <f>VLOOKUP(C46,H_NIST!B:B,1,FALSE)</f>
        <v>#N/A</v>
      </c>
      <c r="K46" s="11">
        <f>VLOOKUP(C46,Detectedpreviously!A:B,2,FALSE)</f>
        <v>3</v>
      </c>
      <c r="L46" s="10">
        <f>VLOOKUP(C46,H_SVM!C:E,3,FALSE)</f>
        <v>0.50600000000000001</v>
      </c>
      <c r="M46" s="10">
        <f>VLOOKUP(C46,H_ANN!B:D,3,FALSE)</f>
        <v>0.497</v>
      </c>
      <c r="N46" s="11">
        <f>VLOOKUP(C46,H_Bi!B:D,3,FALSE)</f>
        <v>3</v>
      </c>
      <c r="O46" s="10">
        <f>VLOOKUP($C46,H_MCPRED!$B:$D,2,FALSE)</f>
        <v>0.49</v>
      </c>
      <c r="P46" s="11">
        <f>VLOOKUP($C46,H_MCPRED!$B:$D,3,FALSE)</f>
        <v>0.49</v>
      </c>
      <c r="Q46" s="10">
        <f t="shared" si="32"/>
        <v>13</v>
      </c>
      <c r="R46" s="11">
        <f t="shared" si="33"/>
        <v>1275</v>
      </c>
      <c r="S46" s="10">
        <f t="shared" si="34"/>
        <v>1</v>
      </c>
      <c r="T46" s="11">
        <f t="shared" si="35"/>
        <v>0</v>
      </c>
      <c r="U46" s="10">
        <f t="shared" si="36"/>
        <v>1237</v>
      </c>
      <c r="V46" s="11" t="str">
        <f t="shared" si="37"/>
        <v>okay</v>
      </c>
      <c r="W46" s="10" t="str">
        <f t="shared" si="38"/>
        <v>A</v>
      </c>
      <c r="X46" s="10" t="str">
        <f t="shared" si="39"/>
        <v>I</v>
      </c>
      <c r="Y46" s="10" t="str">
        <f t="shared" si="40"/>
        <v>K</v>
      </c>
      <c r="Z46" s="10" t="str">
        <f t="shared" si="41"/>
        <v>N</v>
      </c>
      <c r="AA46" s="11" t="str">
        <f t="shared" si="42"/>
        <v>D</v>
      </c>
      <c r="AB46" s="10" t="str">
        <f t="shared" si="43"/>
        <v>W</v>
      </c>
      <c r="AC46" s="10" t="str">
        <f t="shared" si="44"/>
        <v>M</v>
      </c>
      <c r="AD46" s="10" t="str">
        <f t="shared" si="45"/>
        <v>K</v>
      </c>
      <c r="AE46" s="10" t="str">
        <f t="shared" si="46"/>
        <v>L</v>
      </c>
      <c r="AF46" s="10" t="str">
        <f t="shared" si="47"/>
        <v>E</v>
      </c>
      <c r="AG46" s="10"/>
      <c r="AH46" s="10">
        <f t="shared" si="48"/>
        <v>0</v>
      </c>
      <c r="AI46" s="10">
        <f t="shared" si="49"/>
        <v>0</v>
      </c>
      <c r="AJ46" s="10">
        <f t="shared" si="50"/>
        <v>1</v>
      </c>
      <c r="AK46" s="10">
        <f t="shared" si="51"/>
        <v>0</v>
      </c>
      <c r="AL46" s="10"/>
      <c r="AM46" s="10"/>
      <c r="AN46" s="10">
        <f t="shared" si="52"/>
        <v>1</v>
      </c>
      <c r="AO46" s="10">
        <f t="shared" si="53"/>
        <v>0</v>
      </c>
      <c r="AP46" s="10">
        <f t="shared" si="54"/>
        <v>0</v>
      </c>
      <c r="AQ46" s="10">
        <f t="shared" si="55"/>
        <v>3</v>
      </c>
      <c r="AR46" s="10">
        <f t="shared" si="56"/>
        <v>0</v>
      </c>
      <c r="AS46" s="10">
        <f t="shared" si="57"/>
        <v>0</v>
      </c>
      <c r="AT46" s="10">
        <f t="shared" si="58"/>
        <v>0</v>
      </c>
      <c r="AU46" s="10">
        <f t="shared" si="59"/>
        <v>0</v>
      </c>
      <c r="AV46" s="10">
        <f t="shared" si="60"/>
        <v>3</v>
      </c>
      <c r="AW46" s="10">
        <f t="shared" si="61"/>
        <v>0</v>
      </c>
    </row>
    <row r="47" spans="1:49" x14ac:dyDescent="0.3">
      <c r="B47" s="11">
        <f>HLOOKUP(C47,ORF2variants_protseq!$1:$2,2,FALSE)</f>
        <v>74</v>
      </c>
      <c r="C47" s="7" t="s">
        <v>125</v>
      </c>
      <c r="D47" s="9">
        <f t="shared" si="31"/>
        <v>7</v>
      </c>
      <c r="E47" s="10" t="s">
        <v>190</v>
      </c>
      <c r="F47" s="7" t="s">
        <v>185</v>
      </c>
      <c r="G47" s="10" t="str">
        <f>VLOOKUP(F47,H_ProtSeq!A:B,2,FALSE)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47" s="8" t="str">
        <f>VLOOKUP(C47,HHpresent!A:A,1,FALSE)</f>
        <v>LETIILSK</v>
      </c>
      <c r="I47" s="8" t="str">
        <f>VLOOKUP(C47,HHunique!A:A,1,FALSE)</f>
        <v>LETIILSK</v>
      </c>
      <c r="J47" s="11" t="e">
        <f>VLOOKUP(C47,H_NIST!B:B,1,FALSE)</f>
        <v>#N/A</v>
      </c>
      <c r="K47" s="11" t="e">
        <f>VLOOKUP(C47,Detectedpreviously!A:B,2,FALSE)</f>
        <v>#N/A</v>
      </c>
      <c r="L47" s="10">
        <f>VLOOKUP(C47,H_SVM!C:E,3,FALSE)</f>
        <v>0.28100000000000003</v>
      </c>
      <c r="M47" s="10">
        <f>VLOOKUP(C47,H_ANN!B:D,3,FALSE)</f>
        <v>0.313</v>
      </c>
      <c r="N47" s="11" t="e">
        <f>VLOOKUP(C47,H_Bi!B:D,3,FALSE)</f>
        <v>#N/A</v>
      </c>
      <c r="O47" s="10">
        <f>VLOOKUP($C47,H_MCPRED!$B:$D,2,FALSE)</f>
        <v>0.49</v>
      </c>
      <c r="P47" s="11">
        <f>VLOOKUP($C47,H_MCPRED!$B:$D,3,FALSE)</f>
        <v>0.39</v>
      </c>
      <c r="Q47" s="10">
        <f t="shared" si="32"/>
        <v>8</v>
      </c>
      <c r="R47" s="11">
        <f t="shared" si="33"/>
        <v>1275</v>
      </c>
      <c r="S47" s="10">
        <f t="shared" si="34"/>
        <v>0</v>
      </c>
      <c r="T47" s="11">
        <f t="shared" si="35"/>
        <v>0</v>
      </c>
      <c r="U47" s="10">
        <f t="shared" si="36"/>
        <v>1250</v>
      </c>
      <c r="V47" s="11" t="str">
        <f t="shared" si="37"/>
        <v>okay</v>
      </c>
      <c r="W47" s="10" t="str">
        <f t="shared" si="38"/>
        <v>W</v>
      </c>
      <c r="X47" s="10" t="str">
        <f t="shared" si="39"/>
        <v>M</v>
      </c>
      <c r="Y47" s="10" t="str">
        <f t="shared" si="40"/>
        <v>K</v>
      </c>
      <c r="Z47" s="10" t="str">
        <f t="shared" si="41"/>
        <v>L</v>
      </c>
      <c r="AA47" s="11" t="str">
        <f t="shared" si="42"/>
        <v>E</v>
      </c>
      <c r="AB47" s="10" t="str">
        <f t="shared" si="43"/>
        <v>L</v>
      </c>
      <c r="AC47" s="10" t="str">
        <f t="shared" si="44"/>
        <v>S</v>
      </c>
      <c r="AD47" s="10" t="str">
        <f t="shared" si="45"/>
        <v>K</v>
      </c>
      <c r="AE47" s="10" t="str">
        <f t="shared" si="46"/>
        <v>L</v>
      </c>
      <c r="AF47" s="10" t="str">
        <f t="shared" si="47"/>
        <v>S</v>
      </c>
      <c r="AG47" s="10"/>
      <c r="AH47" s="10">
        <f t="shared" si="48"/>
        <v>0</v>
      </c>
      <c r="AI47" s="10">
        <f t="shared" si="49"/>
        <v>0</v>
      </c>
      <c r="AJ47" s="10">
        <f t="shared" si="50"/>
        <v>1</v>
      </c>
      <c r="AK47" s="10">
        <f t="shared" si="51"/>
        <v>0</v>
      </c>
      <c r="AL47" s="10"/>
      <c r="AM47" s="10"/>
      <c r="AN47" s="10">
        <f t="shared" si="52"/>
        <v>1</v>
      </c>
      <c r="AO47" s="10">
        <f t="shared" si="53"/>
        <v>3</v>
      </c>
      <c r="AP47" s="10">
        <f t="shared" si="54"/>
        <v>0</v>
      </c>
      <c r="AQ47" s="10">
        <f t="shared" si="55"/>
        <v>0</v>
      </c>
      <c r="AR47" s="10">
        <f t="shared" si="56"/>
        <v>0</v>
      </c>
      <c r="AS47" s="10">
        <f t="shared" si="57"/>
        <v>0</v>
      </c>
      <c r="AT47" s="10">
        <f t="shared" si="58"/>
        <v>0</v>
      </c>
      <c r="AU47" s="10">
        <f t="shared" si="59"/>
        <v>0</v>
      </c>
      <c r="AV47" s="10">
        <f t="shared" si="60"/>
        <v>3</v>
      </c>
      <c r="AW47" s="10">
        <f t="shared" si="61"/>
        <v>0</v>
      </c>
    </row>
    <row r="48" spans="1:49" x14ac:dyDescent="0.3">
      <c r="A48" s="7" t="s">
        <v>53</v>
      </c>
      <c r="B48" s="11">
        <f>HLOOKUP(C48,ORF2variants_protseq!$1:$2,2,FALSE)</f>
        <v>71</v>
      </c>
      <c r="C48" s="7" t="s">
        <v>53</v>
      </c>
      <c r="D48" s="9">
        <f t="shared" si="31"/>
        <v>7.25</v>
      </c>
      <c r="E48" s="10" t="s">
        <v>190</v>
      </c>
      <c r="F48" s="7" t="s">
        <v>185</v>
      </c>
      <c r="G48" s="10" t="str">
        <f>VLOOKUP(F48,H_ProtSeq!A:B,2,FALSE)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48" s="8" t="str">
        <f>VLOOKUP(C48,HHpresent!A:A,1,FALSE)</f>
        <v>QVLSDLQR</v>
      </c>
      <c r="I48" s="8" t="str">
        <f>VLOOKUP(C48,HHunique!A:A,1,FALSE)</f>
        <v>QVLSDLQR</v>
      </c>
      <c r="J48" s="11" t="e">
        <f>VLOOKUP(C48,H_NIST!B:B,1,FALSE)</f>
        <v>#N/A</v>
      </c>
      <c r="K48" s="11" t="e">
        <f>VLOOKUP(C48,Detectedpreviously!A:B,2,FALSE)</f>
        <v>#N/A</v>
      </c>
      <c r="L48" s="10">
        <f>VLOOKUP(C48,H_SVM!C:E,3,FALSE)</f>
        <v>0.35399999999999998</v>
      </c>
      <c r="M48" s="10">
        <f>VLOOKUP(C48,H_ANN!B:D,3,FALSE)</f>
        <v>0.36099999999999999</v>
      </c>
      <c r="N48" s="11">
        <f>VLOOKUP(C48,H_Bi!B:D,3,FALSE)</f>
        <v>2</v>
      </c>
      <c r="O48" s="10">
        <f>VLOOKUP($C48,H_MCPRED!$B:$D,2,FALSE)</f>
        <v>0.47</v>
      </c>
      <c r="P48" s="11">
        <f>VLOOKUP($C48,H_MCPRED!$B:$D,3,FALSE)</f>
        <v>0.49</v>
      </c>
      <c r="Q48" s="10">
        <f t="shared" si="32"/>
        <v>8</v>
      </c>
      <c r="R48" s="11">
        <f t="shared" si="33"/>
        <v>1275</v>
      </c>
      <c r="S48" s="10">
        <f t="shared" si="34"/>
        <v>0</v>
      </c>
      <c r="T48" s="11">
        <f t="shared" si="35"/>
        <v>0</v>
      </c>
      <c r="U48" s="10">
        <f t="shared" si="36"/>
        <v>127</v>
      </c>
      <c r="V48" s="11" t="str">
        <f t="shared" si="37"/>
        <v>okay</v>
      </c>
      <c r="W48" s="10" t="str">
        <f t="shared" si="38"/>
        <v>F</v>
      </c>
      <c r="X48" s="10" t="str">
        <f t="shared" si="39"/>
        <v>I</v>
      </c>
      <c r="Y48" s="10" t="str">
        <f t="shared" si="40"/>
        <v>K</v>
      </c>
      <c r="Z48" s="10" t="str">
        <f t="shared" si="41"/>
        <v>Q</v>
      </c>
      <c r="AA48" s="11" t="str">
        <f t="shared" si="42"/>
        <v>V</v>
      </c>
      <c r="AB48" s="10" t="str">
        <f t="shared" si="43"/>
        <v>L</v>
      </c>
      <c r="AC48" s="10" t="str">
        <f t="shared" si="44"/>
        <v>Q</v>
      </c>
      <c r="AD48" s="10" t="str">
        <f t="shared" si="45"/>
        <v>R</v>
      </c>
      <c r="AE48" s="10" t="str">
        <f t="shared" si="46"/>
        <v>D</v>
      </c>
      <c r="AF48" s="10" t="str">
        <f t="shared" si="47"/>
        <v>L</v>
      </c>
      <c r="AG48" s="10"/>
      <c r="AH48" s="10">
        <f t="shared" si="48"/>
        <v>0</v>
      </c>
      <c r="AI48" s="10">
        <f t="shared" si="49"/>
        <v>0</v>
      </c>
      <c r="AJ48" s="10">
        <f t="shared" si="50"/>
        <v>1</v>
      </c>
      <c r="AK48" s="10">
        <f t="shared" si="51"/>
        <v>0</v>
      </c>
      <c r="AL48" s="10"/>
      <c r="AM48" s="10"/>
      <c r="AN48" s="10">
        <f t="shared" si="52"/>
        <v>1</v>
      </c>
      <c r="AO48" s="10">
        <f t="shared" si="53"/>
        <v>3.25</v>
      </c>
      <c r="AP48" s="10">
        <f t="shared" si="54"/>
        <v>0</v>
      </c>
      <c r="AQ48" s="10">
        <f t="shared" si="55"/>
        <v>0</v>
      </c>
      <c r="AR48" s="10">
        <f t="shared" si="56"/>
        <v>0</v>
      </c>
      <c r="AS48" s="10">
        <f t="shared" si="57"/>
        <v>0</v>
      </c>
      <c r="AT48" s="10">
        <f t="shared" si="58"/>
        <v>0</v>
      </c>
      <c r="AU48" s="10">
        <f t="shared" si="59"/>
        <v>0</v>
      </c>
      <c r="AV48" s="10">
        <f t="shared" si="60"/>
        <v>3</v>
      </c>
      <c r="AW48" s="10">
        <f t="shared" si="61"/>
        <v>0</v>
      </c>
    </row>
    <row r="49" spans="1:49" x14ac:dyDescent="0.3">
      <c r="B49" s="11">
        <f>HLOOKUP(C49,ORF2variants_protseq!$1:$2,2,FALSE)</f>
        <v>63</v>
      </c>
      <c r="C49" s="7" t="s">
        <v>89</v>
      </c>
      <c r="D49" s="9">
        <f t="shared" si="31"/>
        <v>7.25</v>
      </c>
      <c r="E49" s="10" t="s">
        <v>190</v>
      </c>
      <c r="F49" s="7" t="s">
        <v>185</v>
      </c>
      <c r="G49" s="10" t="str">
        <f>VLOOKUP(F49,H_ProtSeq!A:B,2,FALSE)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49" s="8" t="str">
        <f>VLOOKUP(C49,HHpresent!A:A,1,FALSE)</f>
        <v>LSLFADDMIVYLENPIVSAQNLLK</v>
      </c>
      <c r="I49" s="8" t="str">
        <f>VLOOKUP(C49,HHunique!A:A,1,FALSE)</f>
        <v>LSLFADDMIVYLENPIVSAQNLLK</v>
      </c>
      <c r="J49" s="11" t="e">
        <f>VLOOKUP(C49,H_NIST!B:B,1,FALSE)</f>
        <v>#N/A</v>
      </c>
      <c r="K49" s="11" t="e">
        <f>VLOOKUP(C49,Detectedpreviously!A:B,2,FALSE)</f>
        <v>#N/A</v>
      </c>
      <c r="L49" s="10">
        <f>VLOOKUP(C49,H_SVM!C:E,3,FALSE)</f>
        <v>0.48499999999999999</v>
      </c>
      <c r="M49" s="10">
        <f>VLOOKUP(C49,H_ANN!B:D,3,FALSE)</f>
        <v>0.45400000000000001</v>
      </c>
      <c r="N49" s="11">
        <f>VLOOKUP(C49,H_Bi!B:D,3,FALSE)</f>
        <v>2</v>
      </c>
      <c r="O49" s="10">
        <f>VLOOKUP($C49,H_MCPRED!$B:$D,2,FALSE)</f>
        <v>0.51</v>
      </c>
      <c r="P49" s="11">
        <f>VLOOKUP($C49,H_MCPRED!$B:$D,3,FALSE)</f>
        <v>0.39</v>
      </c>
      <c r="Q49" s="10">
        <f t="shared" si="32"/>
        <v>24</v>
      </c>
      <c r="R49" s="11">
        <f t="shared" si="33"/>
        <v>1275</v>
      </c>
      <c r="S49" s="10">
        <f t="shared" si="34"/>
        <v>1</v>
      </c>
      <c r="T49" s="11">
        <f t="shared" si="35"/>
        <v>0</v>
      </c>
      <c r="U49" s="10">
        <f t="shared" si="36"/>
        <v>697</v>
      </c>
      <c r="V49" s="11" t="str">
        <f t="shared" si="37"/>
        <v>okay</v>
      </c>
      <c r="W49" s="10" t="str">
        <f t="shared" si="38"/>
        <v>E</v>
      </c>
      <c r="X49" s="10" t="str">
        <f t="shared" si="39"/>
        <v>V</v>
      </c>
      <c r="Y49" s="10" t="str">
        <f t="shared" si="40"/>
        <v>K</v>
      </c>
      <c r="Z49" s="10" t="str">
        <f t="shared" si="41"/>
        <v>L</v>
      </c>
      <c r="AA49" s="11" t="str">
        <f t="shared" si="42"/>
        <v>S</v>
      </c>
      <c r="AB49" s="10" t="str">
        <f t="shared" si="43"/>
        <v>L</v>
      </c>
      <c r="AC49" s="10" t="str">
        <f t="shared" si="44"/>
        <v>L</v>
      </c>
      <c r="AD49" s="10" t="str">
        <f t="shared" si="45"/>
        <v>K</v>
      </c>
      <c r="AE49" s="10" t="str">
        <f t="shared" si="46"/>
        <v>L</v>
      </c>
      <c r="AF49" s="10" t="str">
        <f t="shared" si="47"/>
        <v>I</v>
      </c>
      <c r="AG49" s="10"/>
      <c r="AH49" s="10">
        <f t="shared" si="48"/>
        <v>0</v>
      </c>
      <c r="AI49" s="10">
        <f t="shared" si="49"/>
        <v>0</v>
      </c>
      <c r="AJ49" s="10">
        <f t="shared" si="50"/>
        <v>1</v>
      </c>
      <c r="AK49" s="10">
        <f t="shared" si="51"/>
        <v>0</v>
      </c>
      <c r="AL49" s="10"/>
      <c r="AM49" s="10"/>
      <c r="AN49" s="10">
        <f t="shared" si="52"/>
        <v>1</v>
      </c>
      <c r="AO49" s="10">
        <f t="shared" si="53"/>
        <v>0.25</v>
      </c>
      <c r="AP49" s="10">
        <f t="shared" si="54"/>
        <v>0</v>
      </c>
      <c r="AQ49" s="10">
        <f t="shared" si="55"/>
        <v>3</v>
      </c>
      <c r="AR49" s="10">
        <f t="shared" si="56"/>
        <v>0</v>
      </c>
      <c r="AS49" s="10">
        <f t="shared" si="57"/>
        <v>0</v>
      </c>
      <c r="AT49" s="10">
        <f t="shared" si="58"/>
        <v>0</v>
      </c>
      <c r="AU49" s="10">
        <f t="shared" si="59"/>
        <v>0</v>
      </c>
      <c r="AV49" s="10">
        <f t="shared" si="60"/>
        <v>3</v>
      </c>
      <c r="AW49" s="10">
        <f t="shared" si="61"/>
        <v>0</v>
      </c>
    </row>
    <row r="50" spans="1:49" x14ac:dyDescent="0.3">
      <c r="B50" s="11">
        <f>HLOOKUP(C50,ORF2variants_protseq!$1:$2,2,FALSE)</f>
        <v>68</v>
      </c>
      <c r="C50" s="7" t="s">
        <v>121</v>
      </c>
      <c r="D50" s="9">
        <f t="shared" si="31"/>
        <v>7.25</v>
      </c>
      <c r="E50" s="10" t="s">
        <v>190</v>
      </c>
      <c r="F50" s="7" t="s">
        <v>185</v>
      </c>
      <c r="G50" s="10" t="str">
        <f>VLOOKUP(F50,H_ProtSeq!A:B,2,FALSE)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50" s="8" t="str">
        <f>VLOOKUP(C50,HHpresent!A:A,1,FALSE)</f>
        <v>MFIAALFTIAK</v>
      </c>
      <c r="I50" s="8" t="str">
        <f>VLOOKUP(C50,HHunique!A:A,1,FALSE)</f>
        <v>MFIAALFTIAK</v>
      </c>
      <c r="J50" s="11" t="e">
        <f>VLOOKUP(C50,H_NIST!B:B,1,FALSE)</f>
        <v>#N/A</v>
      </c>
      <c r="K50" s="11" t="e">
        <f>VLOOKUP(C50,Detectedpreviously!A:B,2,FALSE)</f>
        <v>#N/A</v>
      </c>
      <c r="L50" s="10">
        <f>VLOOKUP(C50,H_SVM!C:E,3,FALSE)</f>
        <v>0.34599999999999997</v>
      </c>
      <c r="M50" s="10">
        <f>VLOOKUP(C50,H_ANN!B:D,3,FALSE)</f>
        <v>0.38700000000000001</v>
      </c>
      <c r="N50" s="11">
        <f>VLOOKUP(C50,H_Bi!B:D,3,FALSE)</f>
        <v>2</v>
      </c>
      <c r="O50" s="10">
        <f>VLOOKUP($C50,H_MCPRED!$B:$D,2,FALSE)</f>
        <v>0.42</v>
      </c>
      <c r="P50" s="11">
        <f>VLOOKUP($C50,H_MCPRED!$B:$D,3,FALSE)</f>
        <v>0.39</v>
      </c>
      <c r="Q50" s="10">
        <f t="shared" si="32"/>
        <v>11</v>
      </c>
      <c r="R50" s="11">
        <f t="shared" si="33"/>
        <v>1275</v>
      </c>
      <c r="S50" s="10">
        <f t="shared" si="34"/>
        <v>1</v>
      </c>
      <c r="T50" s="11">
        <f t="shared" si="35"/>
        <v>0</v>
      </c>
      <c r="U50" s="10">
        <f t="shared" si="36"/>
        <v>1196</v>
      </c>
      <c r="V50" s="11" t="str">
        <f t="shared" si="37"/>
        <v>okay</v>
      </c>
      <c r="W50" s="10" t="str">
        <f t="shared" si="38"/>
        <v>C</v>
      </c>
      <c r="X50" s="10" t="str">
        <f t="shared" si="39"/>
        <v>T</v>
      </c>
      <c r="Y50" s="10" t="str">
        <f t="shared" si="40"/>
        <v>R</v>
      </c>
      <c r="Z50" s="10" t="str">
        <f t="shared" si="41"/>
        <v>M</v>
      </c>
      <c r="AA50" s="11" t="str">
        <f t="shared" si="42"/>
        <v>F</v>
      </c>
      <c r="AB50" s="10" t="str">
        <f t="shared" si="43"/>
        <v>I</v>
      </c>
      <c r="AC50" s="10" t="str">
        <f t="shared" si="44"/>
        <v>A</v>
      </c>
      <c r="AD50" s="10" t="str">
        <f t="shared" si="45"/>
        <v>K</v>
      </c>
      <c r="AE50" s="10" t="str">
        <f t="shared" si="46"/>
        <v>T</v>
      </c>
      <c r="AF50" s="10" t="str">
        <f t="shared" si="47"/>
        <v>W</v>
      </c>
      <c r="AG50" s="10"/>
      <c r="AH50" s="10">
        <f t="shared" si="48"/>
        <v>0</v>
      </c>
      <c r="AI50" s="10">
        <f t="shared" si="49"/>
        <v>0</v>
      </c>
      <c r="AJ50" s="10">
        <f t="shared" si="50"/>
        <v>0</v>
      </c>
      <c r="AK50" s="10">
        <f t="shared" si="51"/>
        <v>0</v>
      </c>
      <c r="AL50" s="10"/>
      <c r="AM50" s="10"/>
      <c r="AN50" s="10">
        <f t="shared" si="52"/>
        <v>1</v>
      </c>
      <c r="AO50" s="10">
        <f t="shared" si="53"/>
        <v>3.25</v>
      </c>
      <c r="AP50" s="10">
        <f t="shared" si="54"/>
        <v>0</v>
      </c>
      <c r="AQ50" s="10">
        <f t="shared" si="55"/>
        <v>3</v>
      </c>
      <c r="AR50" s="10">
        <f t="shared" si="56"/>
        <v>0</v>
      </c>
      <c r="AS50" s="10">
        <f t="shared" si="57"/>
        <v>0</v>
      </c>
      <c r="AT50" s="10">
        <f t="shared" si="58"/>
        <v>0</v>
      </c>
      <c r="AU50" s="10">
        <f t="shared" si="59"/>
        <v>0</v>
      </c>
      <c r="AV50" s="10">
        <f t="shared" si="60"/>
        <v>0</v>
      </c>
      <c r="AW50" s="10">
        <f t="shared" si="61"/>
        <v>0</v>
      </c>
    </row>
    <row r="51" spans="1:49" x14ac:dyDescent="0.3">
      <c r="B51" s="11">
        <f>HLOOKUP(C51,ORF2variants_protseq!$1:$2,2,FALSE)</f>
        <v>65</v>
      </c>
      <c r="C51" s="7" t="s">
        <v>57</v>
      </c>
      <c r="D51" s="9">
        <f t="shared" si="31"/>
        <v>7.5</v>
      </c>
      <c r="E51" s="10" t="s">
        <v>190</v>
      </c>
      <c r="F51" s="7" t="s">
        <v>185</v>
      </c>
      <c r="G51" s="10" t="str">
        <f>VLOOKUP(F51,H_ProtSeq!A:B,2,FALSE)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51" s="8" t="str">
        <f>VLOOKUP(C51,HHpresent!A:A,1,FALSE)</f>
        <v>IDHIVGSK</v>
      </c>
      <c r="I51" s="8" t="str">
        <f>VLOOKUP(C51,HHunique!A:A,1,FALSE)</f>
        <v>IDHIVGSK</v>
      </c>
      <c r="J51" s="11" t="e">
        <f>VLOOKUP(C51,H_NIST!B:B,1,FALSE)</f>
        <v>#N/A</v>
      </c>
      <c r="K51" s="11" t="e">
        <f>VLOOKUP(C51,Detectedpreviously!A:B,2,FALSE)</f>
        <v>#N/A</v>
      </c>
      <c r="L51" s="10">
        <f>VLOOKUP(C51,H_SVM!C:E,3,FALSE)</f>
        <v>0.33600000000000002</v>
      </c>
      <c r="M51" s="10">
        <f>VLOOKUP(C51,H_ANN!B:D,3,FALSE)</f>
        <v>0.35799999999999998</v>
      </c>
      <c r="N51" s="11">
        <f>VLOOKUP(C51,H_Bi!B:D,3,FALSE)</f>
        <v>1</v>
      </c>
      <c r="O51" s="10">
        <f>VLOOKUP($C51,H_MCPRED!$B:$D,2,FALSE)</f>
        <v>0.44</v>
      </c>
      <c r="P51" s="11">
        <f>VLOOKUP($C51,H_MCPRED!$B:$D,3,FALSE)</f>
        <v>0.38</v>
      </c>
      <c r="Q51" s="10">
        <f t="shared" si="32"/>
        <v>8</v>
      </c>
      <c r="R51" s="11">
        <f t="shared" si="33"/>
        <v>1275</v>
      </c>
      <c r="S51" s="10">
        <f t="shared" si="34"/>
        <v>0</v>
      </c>
      <c r="T51" s="11">
        <f t="shared" si="35"/>
        <v>0</v>
      </c>
      <c r="U51" s="10">
        <f t="shared" si="36"/>
        <v>204</v>
      </c>
      <c r="V51" s="11" t="str">
        <f t="shared" si="37"/>
        <v>okay</v>
      </c>
      <c r="W51" s="10" t="str">
        <f t="shared" si="38"/>
        <v>Y</v>
      </c>
      <c r="X51" s="10" t="str">
        <f t="shared" si="39"/>
        <v>S</v>
      </c>
      <c r="Y51" s="10" t="str">
        <f t="shared" si="40"/>
        <v>K</v>
      </c>
      <c r="Z51" s="10" t="str">
        <f t="shared" si="41"/>
        <v>I</v>
      </c>
      <c r="AA51" s="11" t="str">
        <f t="shared" si="42"/>
        <v>D</v>
      </c>
      <c r="AB51" s="10" t="str">
        <f t="shared" si="43"/>
        <v>G</v>
      </c>
      <c r="AC51" s="10" t="str">
        <f t="shared" si="44"/>
        <v>S</v>
      </c>
      <c r="AD51" s="10" t="str">
        <f t="shared" si="45"/>
        <v>K</v>
      </c>
      <c r="AE51" s="10" t="str">
        <f t="shared" si="46"/>
        <v>A</v>
      </c>
      <c r="AF51" s="10" t="str">
        <f t="shared" si="47"/>
        <v>L</v>
      </c>
      <c r="AG51" s="10"/>
      <c r="AH51" s="10">
        <f t="shared" si="48"/>
        <v>0</v>
      </c>
      <c r="AI51" s="10">
        <f t="shared" si="49"/>
        <v>0</v>
      </c>
      <c r="AJ51" s="10">
        <f t="shared" si="50"/>
        <v>1</v>
      </c>
      <c r="AK51" s="10">
        <f t="shared" si="51"/>
        <v>0</v>
      </c>
      <c r="AL51" s="10"/>
      <c r="AM51" s="10"/>
      <c r="AN51" s="10">
        <f t="shared" si="52"/>
        <v>1</v>
      </c>
      <c r="AO51" s="10">
        <f t="shared" si="53"/>
        <v>3.5</v>
      </c>
      <c r="AP51" s="10">
        <f t="shared" si="54"/>
        <v>0</v>
      </c>
      <c r="AQ51" s="10">
        <f t="shared" si="55"/>
        <v>0</v>
      </c>
      <c r="AR51" s="10">
        <f t="shared" si="56"/>
        <v>0</v>
      </c>
      <c r="AS51" s="10">
        <f t="shared" si="57"/>
        <v>0</v>
      </c>
      <c r="AT51" s="10">
        <f t="shared" si="58"/>
        <v>0</v>
      </c>
      <c r="AU51" s="10">
        <f t="shared" si="59"/>
        <v>0</v>
      </c>
      <c r="AV51" s="10">
        <f t="shared" si="60"/>
        <v>3</v>
      </c>
      <c r="AW51" s="10">
        <f t="shared" si="61"/>
        <v>0</v>
      </c>
    </row>
    <row r="52" spans="1:49" x14ac:dyDescent="0.3">
      <c r="B52" s="11">
        <f>HLOOKUP(C52,ORF2variants_protseq!$1:$2,2,FALSE)</f>
        <v>1</v>
      </c>
      <c r="C52" s="7" t="s">
        <v>84</v>
      </c>
      <c r="D52" s="9">
        <f t="shared" si="31"/>
        <v>7.5</v>
      </c>
      <c r="E52" s="10" t="s">
        <v>190</v>
      </c>
      <c r="F52" s="7" t="s">
        <v>185</v>
      </c>
      <c r="G52" s="10" t="str">
        <f>VLOOKUP(F52,H_ProtSeq!A:B,2,FALSE)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52" s="8" t="str">
        <f>VLOOKUP(C52,HHpresent!A:A,1,FALSE)</f>
        <v>LGIDGMYLK</v>
      </c>
      <c r="I52" s="8" t="str">
        <f>VLOOKUP(C52,HHunique!A:A,1,FALSE)</f>
        <v>LGIDGMYLK</v>
      </c>
      <c r="J52" s="11" t="e">
        <f>VLOOKUP(C52,H_NIST!B:B,1,FALSE)</f>
        <v>#N/A</v>
      </c>
      <c r="K52" s="11" t="e">
        <f>VLOOKUP(C52,Detectedpreviously!A:B,2,FALSE)</f>
        <v>#N/A</v>
      </c>
      <c r="L52" s="10">
        <f>VLOOKUP(C52,H_SVM!C:E,3,FALSE)</f>
        <v>0.28899999999999998</v>
      </c>
      <c r="M52" s="10">
        <f>VLOOKUP(C52,H_ANN!B:D,3,FALSE)</f>
        <v>0.315</v>
      </c>
      <c r="N52" s="11">
        <f>VLOOKUP(C52,H_Bi!B:D,3,FALSE)</f>
        <v>1</v>
      </c>
      <c r="O52" s="10">
        <f>VLOOKUP($C52,H_MCPRED!$B:$D,2,FALSE)</f>
        <v>0.53</v>
      </c>
      <c r="P52" s="11">
        <f>VLOOKUP($C52,H_MCPRED!$B:$D,3,FALSE)</f>
        <v>0.41</v>
      </c>
      <c r="Q52" s="10">
        <f t="shared" si="32"/>
        <v>9</v>
      </c>
      <c r="R52" s="11">
        <f t="shared" si="33"/>
        <v>1275</v>
      </c>
      <c r="S52" s="10">
        <f t="shared" si="34"/>
        <v>1</v>
      </c>
      <c r="T52" s="11">
        <f t="shared" si="35"/>
        <v>0</v>
      </c>
      <c r="U52" s="10">
        <f t="shared" si="36"/>
        <v>620</v>
      </c>
      <c r="V52" s="11" t="str">
        <f t="shared" si="37"/>
        <v>okay</v>
      </c>
      <c r="W52" s="10" t="str">
        <f t="shared" si="38"/>
        <v>L</v>
      </c>
      <c r="X52" s="10" t="str">
        <f t="shared" si="39"/>
        <v>N</v>
      </c>
      <c r="Y52" s="10" t="str">
        <f t="shared" si="40"/>
        <v>K</v>
      </c>
      <c r="Z52" s="10" t="str">
        <f t="shared" si="41"/>
        <v>L</v>
      </c>
      <c r="AA52" s="11" t="str">
        <f t="shared" si="42"/>
        <v>G</v>
      </c>
      <c r="AB52" s="10" t="str">
        <f t="shared" si="43"/>
        <v>Y</v>
      </c>
      <c r="AC52" s="10" t="str">
        <f t="shared" si="44"/>
        <v>L</v>
      </c>
      <c r="AD52" s="10" t="str">
        <f t="shared" si="45"/>
        <v>K</v>
      </c>
      <c r="AE52" s="10" t="str">
        <f t="shared" si="46"/>
        <v>I</v>
      </c>
      <c r="AF52" s="10" t="str">
        <f t="shared" si="47"/>
        <v>I</v>
      </c>
      <c r="AG52" s="10"/>
      <c r="AH52" s="10">
        <f t="shared" si="48"/>
        <v>0</v>
      </c>
      <c r="AI52" s="10">
        <f t="shared" si="49"/>
        <v>0</v>
      </c>
      <c r="AJ52" s="10">
        <f t="shared" si="50"/>
        <v>0</v>
      </c>
      <c r="AK52" s="10">
        <f t="shared" si="51"/>
        <v>0</v>
      </c>
      <c r="AL52" s="10"/>
      <c r="AM52" s="10"/>
      <c r="AN52" s="10">
        <f t="shared" si="52"/>
        <v>1</v>
      </c>
      <c r="AO52" s="10">
        <f t="shared" si="53"/>
        <v>3.5</v>
      </c>
      <c r="AP52" s="10">
        <f t="shared" si="54"/>
        <v>0</v>
      </c>
      <c r="AQ52" s="10">
        <f t="shared" si="55"/>
        <v>3</v>
      </c>
      <c r="AR52" s="10">
        <f t="shared" si="56"/>
        <v>0</v>
      </c>
      <c r="AS52" s="10">
        <f t="shared" si="57"/>
        <v>0</v>
      </c>
      <c r="AT52" s="10">
        <f t="shared" si="58"/>
        <v>0</v>
      </c>
      <c r="AU52" s="10">
        <f t="shared" si="59"/>
        <v>0</v>
      </c>
      <c r="AV52" s="10">
        <f t="shared" si="60"/>
        <v>0</v>
      </c>
      <c r="AW52" s="10">
        <f t="shared" si="61"/>
        <v>0</v>
      </c>
    </row>
    <row r="53" spans="1:49" x14ac:dyDescent="0.3">
      <c r="B53" s="11">
        <f>HLOOKUP(C53,ORF2variants_protseq!$1:$2,2,FALSE)</f>
        <v>1</v>
      </c>
      <c r="C53" s="7" t="s">
        <v>118</v>
      </c>
      <c r="D53" s="9">
        <f t="shared" si="31"/>
        <v>7.75</v>
      </c>
      <c r="E53" s="10" t="s">
        <v>190</v>
      </c>
      <c r="F53" s="7" t="s">
        <v>185</v>
      </c>
      <c r="G53" s="10" t="str">
        <f>VLOOKUP(F53,H_ProtSeq!A:B,2,FALSE)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53" s="8" t="str">
        <f>VLOOKUP(C53,HHpresent!A:A,1,FALSE)</f>
        <v>GCGEIGTLVHCWWDCK</v>
      </c>
      <c r="I53" s="8" t="str">
        <f>VLOOKUP(C53,HHunique!A:A,1,FALSE)</f>
        <v>GCGEIGTLVHCWWDCK</v>
      </c>
      <c r="J53" s="11" t="e">
        <f>VLOOKUP(C53,H_NIST!B:B,1,FALSE)</f>
        <v>#N/A</v>
      </c>
      <c r="K53" s="11" t="e">
        <f>VLOOKUP(C53,Detectedpreviously!A:B,2,FALSE)</f>
        <v>#N/A</v>
      </c>
      <c r="L53" s="10">
        <f>VLOOKUP(C53,H_SVM!C:E,3,FALSE)</f>
        <v>0.36499999999999999</v>
      </c>
      <c r="M53" s="10">
        <f>VLOOKUP(C53,H_ANN!B:D,3,FALSE)</f>
        <v>0.35599999999999998</v>
      </c>
      <c r="N53" s="11">
        <f>VLOOKUP(C53,H_Bi!B:D,3,FALSE)</f>
        <v>2</v>
      </c>
      <c r="O53" s="10">
        <f>VLOOKUP($C53,H_MCPRED!$B:$D,2,FALSE)</f>
        <v>0.53</v>
      </c>
      <c r="P53" s="11">
        <f>VLOOKUP($C53,H_MCPRED!$B:$D,3,FALSE)</f>
        <v>0.43</v>
      </c>
      <c r="Q53" s="10">
        <f t="shared" si="32"/>
        <v>16</v>
      </c>
      <c r="R53" s="11">
        <f t="shared" si="33"/>
        <v>1275</v>
      </c>
      <c r="S53" s="10">
        <f t="shared" si="34"/>
        <v>0</v>
      </c>
      <c r="T53" s="11">
        <f t="shared" si="35"/>
        <v>0</v>
      </c>
      <c r="U53" s="10">
        <f t="shared" si="36"/>
        <v>1133</v>
      </c>
      <c r="V53" s="11" t="str">
        <f t="shared" si="37"/>
        <v>okay</v>
      </c>
      <c r="W53" s="10" t="str">
        <f t="shared" si="38"/>
        <v>C</v>
      </c>
      <c r="X53" s="10" t="str">
        <f t="shared" si="39"/>
        <v>W</v>
      </c>
      <c r="Y53" s="10" t="str">
        <f t="shared" si="40"/>
        <v>R</v>
      </c>
      <c r="Z53" s="10" t="str">
        <f t="shared" si="41"/>
        <v>G</v>
      </c>
      <c r="AA53" s="11" t="str">
        <f t="shared" si="42"/>
        <v>C</v>
      </c>
      <c r="AB53" s="10" t="str">
        <f t="shared" si="43"/>
        <v>D</v>
      </c>
      <c r="AC53" s="10" t="str">
        <f t="shared" si="44"/>
        <v>C</v>
      </c>
      <c r="AD53" s="10" t="str">
        <f t="shared" si="45"/>
        <v>K</v>
      </c>
      <c r="AE53" s="10" t="str">
        <f t="shared" si="46"/>
        <v>L</v>
      </c>
      <c r="AF53" s="10" t="str">
        <f t="shared" si="47"/>
        <v>V</v>
      </c>
      <c r="AG53" s="10"/>
      <c r="AH53" s="10">
        <f t="shared" si="48"/>
        <v>1</v>
      </c>
      <c r="AI53" s="10">
        <f t="shared" si="49"/>
        <v>0</v>
      </c>
      <c r="AJ53" s="10">
        <f t="shared" si="50"/>
        <v>1</v>
      </c>
      <c r="AK53" s="10">
        <f t="shared" si="51"/>
        <v>0</v>
      </c>
      <c r="AL53" s="10"/>
      <c r="AM53" s="10"/>
      <c r="AN53" s="10">
        <f t="shared" si="52"/>
        <v>1</v>
      </c>
      <c r="AO53" s="10">
        <f t="shared" si="53"/>
        <v>3.25</v>
      </c>
      <c r="AP53" s="10">
        <f t="shared" si="54"/>
        <v>0</v>
      </c>
      <c r="AQ53" s="10">
        <f t="shared" si="55"/>
        <v>0</v>
      </c>
      <c r="AR53" s="10">
        <f t="shared" si="56"/>
        <v>0</v>
      </c>
      <c r="AS53" s="10">
        <f t="shared" si="57"/>
        <v>0</v>
      </c>
      <c r="AT53" s="10">
        <f t="shared" si="58"/>
        <v>0.5</v>
      </c>
      <c r="AU53" s="10">
        <f t="shared" si="59"/>
        <v>0</v>
      </c>
      <c r="AV53" s="10">
        <f t="shared" si="60"/>
        <v>3</v>
      </c>
      <c r="AW53" s="10">
        <f t="shared" si="61"/>
        <v>0</v>
      </c>
    </row>
    <row r="54" spans="1:49" x14ac:dyDescent="0.3">
      <c r="B54" s="11">
        <f>HLOOKUP(C54,ORF2variants_protseq!$1:$2,2,FALSE)</f>
        <v>6</v>
      </c>
      <c r="C54" s="7" t="s">
        <v>54</v>
      </c>
      <c r="D54" s="9">
        <f t="shared" si="31"/>
        <v>9.75</v>
      </c>
      <c r="E54" s="10" t="s">
        <v>190</v>
      </c>
      <c r="F54" s="7" t="s">
        <v>185</v>
      </c>
      <c r="G54" s="10" t="str">
        <f>VLOOKUP(F54,H_ProtSeq!A:B,2,FALSE)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54" s="8" t="str">
        <f>VLOOKUP(C54,HHpresent!A:A,1,FALSE)</f>
        <v>DLDSHTLIMGDFNTPLSILDR</v>
      </c>
      <c r="I54" s="8" t="str">
        <f>VLOOKUP(C54,HHunique!A:A,1,FALSE)</f>
        <v>DLDSHTLIMGDFNTPLSILDR</v>
      </c>
      <c r="J54" s="11" t="e">
        <f>VLOOKUP(C54,H_NIST!B:B,1,FALSE)</f>
        <v>#N/A</v>
      </c>
      <c r="K54" s="11" t="e">
        <f>VLOOKUP(C54,Detectedpreviously!A:B,2,FALSE)</f>
        <v>#N/A</v>
      </c>
      <c r="L54" s="10">
        <f>VLOOKUP(C54,H_SVM!C:E,3,FALSE)</f>
        <v>0.74299999999999999</v>
      </c>
      <c r="M54" s="10">
        <f>VLOOKUP(C54,H_ANN!B:D,3,FALSE)</f>
        <v>0.65700000000000003</v>
      </c>
      <c r="N54" s="11">
        <f>VLOOKUP(C54,H_Bi!B:D,3,FALSE)</f>
        <v>4</v>
      </c>
      <c r="O54" s="10">
        <f>VLOOKUP($C54,H_MCPRED!$B:$D,2,FALSE)</f>
        <v>0.49</v>
      </c>
      <c r="P54" s="11">
        <f>VLOOKUP($C54,H_MCPRED!$B:$D,3,FALSE)</f>
        <v>0.64</v>
      </c>
      <c r="Q54" s="10">
        <f t="shared" si="32"/>
        <v>21</v>
      </c>
      <c r="R54" s="11">
        <f t="shared" si="33"/>
        <v>1275</v>
      </c>
      <c r="S54" s="10">
        <f t="shared" si="34"/>
        <v>1</v>
      </c>
      <c r="T54" s="11">
        <f t="shared" si="35"/>
        <v>0</v>
      </c>
      <c r="U54" s="10">
        <f t="shared" si="36"/>
        <v>135</v>
      </c>
      <c r="V54" s="11" t="str">
        <f t="shared" si="37"/>
        <v>okay</v>
      </c>
      <c r="W54" s="10" t="str">
        <f t="shared" si="38"/>
        <v>L</v>
      </c>
      <c r="X54" s="10" t="str">
        <f t="shared" si="39"/>
        <v>Q</v>
      </c>
      <c r="Y54" s="10" t="str">
        <f t="shared" si="40"/>
        <v>R</v>
      </c>
      <c r="Z54" s="10" t="str">
        <f t="shared" si="41"/>
        <v>D</v>
      </c>
      <c r="AA54" s="11" t="str">
        <f t="shared" si="42"/>
        <v>L</v>
      </c>
      <c r="AB54" s="10" t="str">
        <f t="shared" si="43"/>
        <v>L</v>
      </c>
      <c r="AC54" s="10" t="str">
        <f t="shared" si="44"/>
        <v>D</v>
      </c>
      <c r="AD54" s="10" t="str">
        <f t="shared" si="45"/>
        <v>R</v>
      </c>
      <c r="AE54" s="10" t="str">
        <f t="shared" si="46"/>
        <v>S</v>
      </c>
      <c r="AF54" s="10" t="str">
        <f t="shared" si="47"/>
        <v>T</v>
      </c>
      <c r="AG54" s="10"/>
      <c r="AH54" s="10">
        <f t="shared" si="48"/>
        <v>0</v>
      </c>
      <c r="AI54" s="10">
        <f t="shared" si="49"/>
        <v>0</v>
      </c>
      <c r="AJ54" s="10">
        <f t="shared" si="50"/>
        <v>1</v>
      </c>
      <c r="AK54" s="10">
        <f t="shared" si="51"/>
        <v>0</v>
      </c>
      <c r="AL54" s="10"/>
      <c r="AM54" s="10"/>
      <c r="AN54" s="10">
        <f t="shared" si="52"/>
        <v>1</v>
      </c>
      <c r="AO54" s="10">
        <f t="shared" si="53"/>
        <v>-0.25</v>
      </c>
      <c r="AP54" s="10">
        <f t="shared" si="54"/>
        <v>3</v>
      </c>
      <c r="AQ54" s="10">
        <f t="shared" si="55"/>
        <v>3</v>
      </c>
      <c r="AR54" s="10">
        <f t="shared" si="56"/>
        <v>0</v>
      </c>
      <c r="AS54" s="10">
        <f t="shared" si="57"/>
        <v>0</v>
      </c>
      <c r="AT54" s="10">
        <f t="shared" si="58"/>
        <v>0</v>
      </c>
      <c r="AU54" s="10">
        <f t="shared" si="59"/>
        <v>0</v>
      </c>
      <c r="AV54" s="10">
        <f t="shared" si="60"/>
        <v>3</v>
      </c>
      <c r="AW54" s="10">
        <f t="shared" si="61"/>
        <v>0</v>
      </c>
    </row>
    <row r="55" spans="1:49" x14ac:dyDescent="0.3">
      <c r="A55" s="7" t="s">
        <v>65</v>
      </c>
      <c r="B55" s="11">
        <f>HLOOKUP(C55,ORF2variants_protseq!$1:$2,2,FALSE)</f>
        <v>75</v>
      </c>
      <c r="C55" s="7" t="s">
        <v>65</v>
      </c>
      <c r="D55" s="9">
        <f t="shared" si="31"/>
        <v>10</v>
      </c>
      <c r="E55" s="10" t="s">
        <v>190</v>
      </c>
      <c r="F55" s="7" t="s">
        <v>185</v>
      </c>
      <c r="G55" s="10" t="str">
        <f>VLOOKUP(F55,H_ProtSeq!A:B,2,FALSE)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55" s="8" t="str">
        <f>VLOOKUP(C55,HHpresent!A:A,1,FALSE)</f>
        <v>QEQTHSK</v>
      </c>
      <c r="I55" s="8" t="str">
        <f>VLOOKUP(C55,HHunique!A:A,1,FALSE)</f>
        <v>QEQTHSK</v>
      </c>
      <c r="J55" s="11" t="e">
        <f>VLOOKUP(C55,H_NIST!B:B,1,FALSE)</f>
        <v>#N/A</v>
      </c>
      <c r="K55" s="11" t="e">
        <f>VLOOKUP(C55,Detectedpreviously!A:B,2,FALSE)</f>
        <v>#N/A</v>
      </c>
      <c r="L55" s="10">
        <f>VLOOKUP(C55,H_SVM!C:E,3,FALSE)</f>
        <v>0.188</v>
      </c>
      <c r="M55" s="10">
        <f>VLOOKUP(C55,H_ANN!B:D,3,FALSE)</f>
        <v>0.23300000000000001</v>
      </c>
      <c r="N55" s="11" t="e">
        <f>VLOOKUP(C55,H_Bi!B:D,3,FALSE)</f>
        <v>#N/A</v>
      </c>
      <c r="O55" s="10">
        <f>VLOOKUP($C55,H_MCPRED!$B:$D,2,FALSE)</f>
        <v>0.82</v>
      </c>
      <c r="P55" s="11">
        <f>VLOOKUP($C55,H_MCPRED!$B:$D,3,FALSE)</f>
        <v>0.44</v>
      </c>
      <c r="Q55" s="10">
        <f t="shared" si="32"/>
        <v>7</v>
      </c>
      <c r="R55" s="11">
        <f t="shared" si="33"/>
        <v>1275</v>
      </c>
      <c r="S55" s="10">
        <f t="shared" si="34"/>
        <v>0</v>
      </c>
      <c r="T55" s="11">
        <f t="shared" si="35"/>
        <v>0</v>
      </c>
      <c r="U55" s="10">
        <f t="shared" si="36"/>
        <v>327</v>
      </c>
      <c r="V55" s="11" t="str">
        <f t="shared" si="37"/>
        <v>okay</v>
      </c>
      <c r="W55" s="10" t="str">
        <f t="shared" si="38"/>
        <v>L</v>
      </c>
      <c r="X55" s="10" t="str">
        <f t="shared" si="39"/>
        <v>E</v>
      </c>
      <c r="Y55" s="10" t="str">
        <f t="shared" si="40"/>
        <v>K</v>
      </c>
      <c r="Z55" s="10" t="str">
        <f t="shared" si="41"/>
        <v>Q</v>
      </c>
      <c r="AA55" s="11" t="str">
        <f t="shared" si="42"/>
        <v>E</v>
      </c>
      <c r="AB55" s="10" t="str">
        <f t="shared" si="43"/>
        <v>H</v>
      </c>
      <c r="AC55" s="10" t="str">
        <f t="shared" si="44"/>
        <v>S</v>
      </c>
      <c r="AD55" s="10" t="str">
        <f t="shared" si="45"/>
        <v>K</v>
      </c>
      <c r="AE55" s="10" t="str">
        <f t="shared" si="46"/>
        <v>A</v>
      </c>
      <c r="AF55" s="10" t="str">
        <f t="shared" si="47"/>
        <v>S</v>
      </c>
      <c r="AG55" s="10"/>
      <c r="AH55" s="10">
        <f t="shared" si="48"/>
        <v>0</v>
      </c>
      <c r="AI55" s="10">
        <f t="shared" si="49"/>
        <v>0</v>
      </c>
      <c r="AJ55" s="10">
        <f t="shared" si="50"/>
        <v>1</v>
      </c>
      <c r="AK55" s="10">
        <f t="shared" si="51"/>
        <v>0</v>
      </c>
      <c r="AL55" s="10"/>
      <c r="AM55" s="10"/>
      <c r="AN55" s="10">
        <f t="shared" si="52"/>
        <v>1</v>
      </c>
      <c r="AO55" s="10">
        <f t="shared" si="53"/>
        <v>3</v>
      </c>
      <c r="AP55" s="10">
        <f t="shared" si="54"/>
        <v>3</v>
      </c>
      <c r="AQ55" s="10">
        <f t="shared" si="55"/>
        <v>0</v>
      </c>
      <c r="AR55" s="10">
        <f t="shared" si="56"/>
        <v>0</v>
      </c>
      <c r="AS55" s="10">
        <f t="shared" si="57"/>
        <v>0</v>
      </c>
      <c r="AT55" s="10">
        <f t="shared" si="58"/>
        <v>0</v>
      </c>
      <c r="AU55" s="10">
        <f t="shared" si="59"/>
        <v>0</v>
      </c>
      <c r="AV55" s="10">
        <f t="shared" si="60"/>
        <v>3</v>
      </c>
      <c r="AW55" s="10">
        <f t="shared" si="61"/>
        <v>0</v>
      </c>
    </row>
    <row r="56" spans="1:49" x14ac:dyDescent="0.3">
      <c r="B56" s="11">
        <f>HLOOKUP(C56,ORF2variants_protseq!$1:$2,2,FALSE)</f>
        <v>75</v>
      </c>
      <c r="C56" s="7" t="s">
        <v>66</v>
      </c>
      <c r="D56" s="9">
        <f t="shared" si="31"/>
        <v>10</v>
      </c>
      <c r="E56" s="10" t="s">
        <v>190</v>
      </c>
      <c r="F56" s="7" t="s">
        <v>185</v>
      </c>
      <c r="G56" s="10" t="str">
        <f>VLOOKUP(F56,H_ProtSeq!A:B,2,FALSE)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56" s="8" t="str">
        <f>VLOOKUP(C56,HHpresent!A:A,1,FALSE)</f>
        <v>EIETQK</v>
      </c>
      <c r="I56" s="8" t="e">
        <f>VLOOKUP(C56,HHunique!A:A,1,FALSE)</f>
        <v>#N/A</v>
      </c>
      <c r="J56" s="11" t="e">
        <f>VLOOKUP(C56,H_NIST!B:B,1,FALSE)</f>
        <v>#N/A</v>
      </c>
      <c r="K56" s="11" t="e">
        <f>VLOOKUP(C56,Detectedpreviously!A:B,2,FALSE)</f>
        <v>#N/A</v>
      </c>
      <c r="L56" s="10">
        <f>VLOOKUP(C56,H_SVM!C:E,3,FALSE)</f>
        <v>0.218</v>
      </c>
      <c r="M56" s="10">
        <f>VLOOKUP(C56,H_ANN!B:D,3,FALSE)</f>
        <v>0.26500000000000001</v>
      </c>
      <c r="N56" s="11" t="e">
        <f>VLOOKUP(C56,H_Bi!B:D,3,FALSE)</f>
        <v>#N/A</v>
      </c>
      <c r="O56" s="10">
        <f>VLOOKUP($C56,H_MCPRED!$B:$D,2,FALSE)</f>
        <v>0.64</v>
      </c>
      <c r="P56" s="11">
        <f>VLOOKUP($C56,H_MCPRED!$B:$D,3,FALSE)</f>
        <v>0.5</v>
      </c>
      <c r="Q56" s="10">
        <f t="shared" si="32"/>
        <v>6</v>
      </c>
      <c r="R56" s="11">
        <f t="shared" si="33"/>
        <v>1275</v>
      </c>
      <c r="S56" s="10">
        <f t="shared" si="34"/>
        <v>0</v>
      </c>
      <c r="T56" s="11">
        <f t="shared" si="35"/>
        <v>0</v>
      </c>
      <c r="U56" s="10">
        <f t="shared" si="36"/>
        <v>349</v>
      </c>
      <c r="V56" s="11" t="str">
        <f t="shared" si="37"/>
        <v>okay</v>
      </c>
      <c r="W56" s="10" t="str">
        <f t="shared" si="38"/>
        <v>E</v>
      </c>
      <c r="X56" s="10" t="str">
        <f t="shared" si="39"/>
        <v>L</v>
      </c>
      <c r="Y56" s="10" t="str">
        <f t="shared" si="40"/>
        <v>K</v>
      </c>
      <c r="Z56" s="10" t="str">
        <f t="shared" si="41"/>
        <v>E</v>
      </c>
      <c r="AA56" s="11" t="str">
        <f t="shared" si="42"/>
        <v>I</v>
      </c>
      <c r="AB56" s="10" t="str">
        <f t="shared" si="43"/>
        <v>T</v>
      </c>
      <c r="AC56" s="10" t="str">
        <f t="shared" si="44"/>
        <v>Q</v>
      </c>
      <c r="AD56" s="10" t="str">
        <f t="shared" si="45"/>
        <v>K</v>
      </c>
      <c r="AE56" s="10" t="str">
        <f t="shared" si="46"/>
        <v>T</v>
      </c>
      <c r="AF56" s="10" t="str">
        <f t="shared" si="47"/>
        <v>L</v>
      </c>
      <c r="AG56" s="10"/>
      <c r="AH56" s="10">
        <f t="shared" si="48"/>
        <v>0</v>
      </c>
      <c r="AI56" s="10">
        <f t="shared" si="49"/>
        <v>0</v>
      </c>
      <c r="AJ56" s="10">
        <f t="shared" si="50"/>
        <v>1</v>
      </c>
      <c r="AK56" s="10">
        <f t="shared" si="51"/>
        <v>0</v>
      </c>
      <c r="AL56" s="10"/>
      <c r="AM56" s="10"/>
      <c r="AN56" s="10">
        <f t="shared" si="52"/>
        <v>1</v>
      </c>
      <c r="AO56" s="10">
        <f t="shared" si="53"/>
        <v>3</v>
      </c>
      <c r="AP56" s="10">
        <f t="shared" si="54"/>
        <v>3</v>
      </c>
      <c r="AQ56" s="10">
        <f t="shared" si="55"/>
        <v>0</v>
      </c>
      <c r="AR56" s="10">
        <f t="shared" si="56"/>
        <v>0</v>
      </c>
      <c r="AS56" s="10">
        <f t="shared" si="57"/>
        <v>0</v>
      </c>
      <c r="AT56" s="10">
        <f t="shared" si="58"/>
        <v>0</v>
      </c>
      <c r="AU56" s="10">
        <f t="shared" si="59"/>
        <v>0</v>
      </c>
      <c r="AV56" s="10">
        <f t="shared" si="60"/>
        <v>3</v>
      </c>
      <c r="AW56" s="10">
        <f t="shared" si="61"/>
        <v>0</v>
      </c>
    </row>
    <row r="57" spans="1:49" x14ac:dyDescent="0.3">
      <c r="A57" s="7" t="s">
        <v>70</v>
      </c>
      <c r="B57" s="11">
        <f>HLOOKUP(C57,ORF2variants_protseq!$1:$2,2,FALSE)</f>
        <v>71</v>
      </c>
      <c r="C57" s="7" t="s">
        <v>70</v>
      </c>
      <c r="D57" s="9">
        <f t="shared" si="31"/>
        <v>10</v>
      </c>
      <c r="E57" s="10" t="s">
        <v>190</v>
      </c>
      <c r="F57" s="7" t="s">
        <v>185</v>
      </c>
      <c r="G57" s="10" t="str">
        <f>VLOOKUP(F57,H_ProtSeq!A:B,2,FALSE)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57" s="8" t="str">
        <f>VLOOKUP(C57,HHpresent!A:A,1,FALSE)</f>
        <v>GDITTDPTEIQTTIR</v>
      </c>
      <c r="I57" s="8" t="str">
        <f>VLOOKUP(C57,HHunique!A:A,1,FALSE)</f>
        <v>GDITTDPTEIQTTIR</v>
      </c>
      <c r="J57" s="11" t="e">
        <f>VLOOKUP(C57,H_NIST!B:B,1,FALSE)</f>
        <v>#N/A</v>
      </c>
      <c r="K57" s="11">
        <f>VLOOKUP(C57,Detectedpreviously!A:B,2,FALSE)</f>
        <v>4</v>
      </c>
      <c r="L57" s="10">
        <f>VLOOKUP(C57,H_SVM!C:E,3,FALSE)</f>
        <v>0.73599999999999999</v>
      </c>
      <c r="M57" s="10">
        <f>VLOOKUP(C57,H_ANN!B:D,3,FALSE)</f>
        <v>0.76600000000000001</v>
      </c>
      <c r="N57" s="11">
        <f>VLOOKUP(C57,H_Bi!B:D,3,FALSE)</f>
        <v>3</v>
      </c>
      <c r="O57" s="10">
        <f>VLOOKUP($C57,H_MCPRED!$B:$D,2,FALSE)</f>
        <v>0.98</v>
      </c>
      <c r="P57" s="11">
        <f>VLOOKUP($C57,H_MCPRED!$B:$D,3,FALSE)</f>
        <v>0.67</v>
      </c>
      <c r="Q57" s="10">
        <f t="shared" si="32"/>
        <v>15</v>
      </c>
      <c r="R57" s="11">
        <f t="shared" si="33"/>
        <v>1275</v>
      </c>
      <c r="S57" s="10">
        <f t="shared" si="34"/>
        <v>0</v>
      </c>
      <c r="T57" s="11">
        <f t="shared" si="35"/>
        <v>0</v>
      </c>
      <c r="U57" s="10">
        <f t="shared" si="36"/>
        <v>398</v>
      </c>
      <c r="V57" s="11" t="str">
        <f t="shared" si="37"/>
        <v>okay</v>
      </c>
      <c r="W57" s="10" t="str">
        <f t="shared" si="38"/>
        <v>N</v>
      </c>
      <c r="X57" s="10" t="str">
        <f t="shared" si="39"/>
        <v>D</v>
      </c>
      <c r="Y57" s="10" t="str">
        <f t="shared" si="40"/>
        <v>K</v>
      </c>
      <c r="Z57" s="10" t="str">
        <f t="shared" si="41"/>
        <v>G</v>
      </c>
      <c r="AA57" s="11" t="str">
        <f t="shared" si="42"/>
        <v>D</v>
      </c>
      <c r="AB57" s="10" t="str">
        <f t="shared" si="43"/>
        <v>T</v>
      </c>
      <c r="AC57" s="10" t="str">
        <f t="shared" si="44"/>
        <v>I</v>
      </c>
      <c r="AD57" s="10" t="str">
        <f t="shared" si="45"/>
        <v>R</v>
      </c>
      <c r="AE57" s="10" t="str">
        <f t="shared" si="46"/>
        <v>E</v>
      </c>
      <c r="AF57" s="10" t="str">
        <f t="shared" si="47"/>
        <v>Y</v>
      </c>
      <c r="AG57" s="10"/>
      <c r="AH57" s="10">
        <f t="shared" si="48"/>
        <v>0</v>
      </c>
      <c r="AI57" s="10">
        <f t="shared" si="49"/>
        <v>0</v>
      </c>
      <c r="AJ57" s="10">
        <f t="shared" si="50"/>
        <v>1</v>
      </c>
      <c r="AK57" s="10">
        <f t="shared" si="51"/>
        <v>0</v>
      </c>
      <c r="AL57" s="10"/>
      <c r="AM57" s="10"/>
      <c r="AN57" s="10">
        <f t="shared" si="52"/>
        <v>1</v>
      </c>
      <c r="AO57" s="10">
        <f t="shared" si="53"/>
        <v>0</v>
      </c>
      <c r="AP57" s="10">
        <f t="shared" si="54"/>
        <v>6</v>
      </c>
      <c r="AQ57" s="10">
        <f t="shared" si="55"/>
        <v>0</v>
      </c>
      <c r="AR57" s="10">
        <f t="shared" si="56"/>
        <v>0</v>
      </c>
      <c r="AS57" s="10">
        <f t="shared" si="57"/>
        <v>0</v>
      </c>
      <c r="AT57" s="10">
        <f t="shared" si="58"/>
        <v>0</v>
      </c>
      <c r="AU57" s="10">
        <f t="shared" si="59"/>
        <v>0</v>
      </c>
      <c r="AV57" s="10">
        <f t="shared" si="60"/>
        <v>3</v>
      </c>
      <c r="AW57" s="10">
        <f t="shared" si="61"/>
        <v>0</v>
      </c>
    </row>
    <row r="58" spans="1:49" x14ac:dyDescent="0.3">
      <c r="B58" s="11">
        <f>HLOOKUP(C58,ORF2variants_protseq!$1:$2,2,FALSE)</f>
        <v>73</v>
      </c>
      <c r="C58" s="7" t="s">
        <v>97</v>
      </c>
      <c r="D58" s="9">
        <f t="shared" si="31"/>
        <v>10</v>
      </c>
      <c r="E58" s="10" t="s">
        <v>190</v>
      </c>
      <c r="F58" s="7" t="s">
        <v>185</v>
      </c>
      <c r="G58" s="10" t="str">
        <f>VLOOKUP(F58,H_ProtSeq!A:B,2,FALSE)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58" s="8" t="str">
        <f>VLOOKUP(C58,HHpresent!A:A,1,FALSE)</f>
        <v>FNAIPIK</v>
      </c>
      <c r="I58" s="8" t="str">
        <f>VLOOKUP(C58,HHunique!A:A,1,FALSE)</f>
        <v>FNAIPIK</v>
      </c>
      <c r="J58" s="11" t="e">
        <f>VLOOKUP(C58,H_NIST!B:B,1,FALSE)</f>
        <v>#N/A</v>
      </c>
      <c r="K58" s="11">
        <f>VLOOKUP(C58,Detectedpreviously!A:B,2,FALSE)</f>
        <v>4</v>
      </c>
      <c r="L58" s="10">
        <f>VLOOKUP(C58,H_SVM!C:E,3,FALSE)</f>
        <v>0.245</v>
      </c>
      <c r="M58" s="10">
        <f>VLOOKUP(C58,H_ANN!B:D,3,FALSE)</f>
        <v>0.28699999999999998</v>
      </c>
      <c r="N58" s="11" t="e">
        <f>VLOOKUP(C58,H_Bi!B:D,3,FALSE)</f>
        <v>#N/A</v>
      </c>
      <c r="O58" s="10">
        <f>VLOOKUP($C58,H_MCPRED!$B:$D,2,FALSE)</f>
        <v>0.62</v>
      </c>
      <c r="P58" s="11">
        <f>VLOOKUP($C58,H_MCPRED!$B:$D,3,FALSE)</f>
        <v>0.61</v>
      </c>
      <c r="Q58" s="10">
        <f t="shared" si="32"/>
        <v>7</v>
      </c>
      <c r="R58" s="11">
        <f t="shared" si="33"/>
        <v>1275</v>
      </c>
      <c r="S58" s="10">
        <f t="shared" si="34"/>
        <v>0</v>
      </c>
      <c r="T58" s="11">
        <f t="shared" si="35"/>
        <v>0</v>
      </c>
      <c r="U58" s="10">
        <f t="shared" si="36"/>
        <v>825</v>
      </c>
      <c r="V58" s="11" t="str">
        <f t="shared" si="37"/>
        <v>okay</v>
      </c>
      <c r="W58" s="10" t="str">
        <f t="shared" si="38"/>
        <v>I</v>
      </c>
      <c r="X58" s="10" t="str">
        <f t="shared" si="39"/>
        <v>Y</v>
      </c>
      <c r="Y58" s="10" t="str">
        <f t="shared" si="40"/>
        <v>R</v>
      </c>
      <c r="Z58" s="10" t="str">
        <f t="shared" si="41"/>
        <v>F</v>
      </c>
      <c r="AA58" s="11" t="str">
        <f t="shared" si="42"/>
        <v>N</v>
      </c>
      <c r="AB58" s="10" t="str">
        <f t="shared" si="43"/>
        <v>P</v>
      </c>
      <c r="AC58" s="10" t="str">
        <f t="shared" si="44"/>
        <v>I</v>
      </c>
      <c r="AD58" s="10" t="str">
        <f t="shared" si="45"/>
        <v>K</v>
      </c>
      <c r="AE58" s="10" t="str">
        <f t="shared" si="46"/>
        <v>L</v>
      </c>
      <c r="AF58" s="10" t="str">
        <f t="shared" si="47"/>
        <v>P</v>
      </c>
      <c r="AG58" s="10"/>
      <c r="AH58" s="10">
        <f t="shared" si="48"/>
        <v>0</v>
      </c>
      <c r="AI58" s="10">
        <f t="shared" si="49"/>
        <v>0</v>
      </c>
      <c r="AJ58" s="10">
        <f t="shared" si="50"/>
        <v>0</v>
      </c>
      <c r="AK58" s="10">
        <f t="shared" si="51"/>
        <v>0</v>
      </c>
      <c r="AL58" s="10"/>
      <c r="AM58" s="10"/>
      <c r="AN58" s="10">
        <f t="shared" si="52"/>
        <v>1</v>
      </c>
      <c r="AO58" s="10">
        <f t="shared" si="53"/>
        <v>3</v>
      </c>
      <c r="AP58" s="10">
        <f t="shared" si="54"/>
        <v>6</v>
      </c>
      <c r="AQ58" s="10">
        <f t="shared" si="55"/>
        <v>0</v>
      </c>
      <c r="AR58" s="10">
        <f t="shared" si="56"/>
        <v>0</v>
      </c>
      <c r="AS58" s="10">
        <f t="shared" si="57"/>
        <v>0</v>
      </c>
      <c r="AT58" s="10">
        <f t="shared" si="58"/>
        <v>0</v>
      </c>
      <c r="AU58" s="10">
        <f t="shared" si="59"/>
        <v>0</v>
      </c>
      <c r="AV58" s="10">
        <f t="shared" si="60"/>
        <v>0</v>
      </c>
      <c r="AW58" s="10">
        <f t="shared" si="61"/>
        <v>0</v>
      </c>
    </row>
    <row r="59" spans="1:49" x14ac:dyDescent="0.3">
      <c r="B59" s="11">
        <f>HLOOKUP(C59,ORF2variants_protseq!$1:$2,2,FALSE)</f>
        <v>74</v>
      </c>
      <c r="C59" s="7" t="s">
        <v>98</v>
      </c>
      <c r="D59" s="9">
        <f t="shared" si="31"/>
        <v>10</v>
      </c>
      <c r="E59" s="10" t="s">
        <v>190</v>
      </c>
      <c r="F59" s="7" t="s">
        <v>185</v>
      </c>
      <c r="G59" s="10" t="str">
        <f>VLOOKUP(F59,H_ProtSeq!A:B,2,FALSE)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59" s="8" t="str">
        <f>VLOOKUP(C59,HHpresent!A:A,1,FALSE)</f>
        <v>LPMTFFTELEK</v>
      </c>
      <c r="I59" s="8" t="str">
        <f>VLOOKUP(C59,HHunique!A:A,1,FALSE)</f>
        <v>LPMTFFTELEK</v>
      </c>
      <c r="J59" s="11" t="e">
        <f>VLOOKUP(C59,H_NIST!B:B,1,FALSE)</f>
        <v>#N/A</v>
      </c>
      <c r="K59" s="11" t="e">
        <f>VLOOKUP(C59,Detectedpreviously!A:B,2,FALSE)</f>
        <v>#N/A</v>
      </c>
      <c r="L59" s="10">
        <f>VLOOKUP(C59,H_SVM!C:E,3,FALSE)</f>
        <v>0.53400000000000003</v>
      </c>
      <c r="M59" s="10">
        <f>VLOOKUP(C59,H_ANN!B:D,3,FALSE)</f>
        <v>0.46800000000000003</v>
      </c>
      <c r="N59" s="11">
        <f>VLOOKUP(C59,H_Bi!B:D,3,FALSE)</f>
        <v>3</v>
      </c>
      <c r="O59" s="10">
        <f>VLOOKUP($C59,H_MCPRED!$B:$D,2,FALSE)</f>
        <v>0.61</v>
      </c>
      <c r="P59" s="11">
        <f>VLOOKUP($C59,H_MCPRED!$B:$D,3,FALSE)</f>
        <v>0.49</v>
      </c>
      <c r="Q59" s="10">
        <f t="shared" si="32"/>
        <v>11</v>
      </c>
      <c r="R59" s="11">
        <f t="shared" si="33"/>
        <v>1275</v>
      </c>
      <c r="S59" s="10">
        <f t="shared" si="34"/>
        <v>1</v>
      </c>
      <c r="T59" s="11">
        <f t="shared" si="35"/>
        <v>0</v>
      </c>
      <c r="U59" s="10">
        <f t="shared" si="36"/>
        <v>832</v>
      </c>
      <c r="V59" s="11" t="str">
        <f t="shared" si="37"/>
        <v>okay</v>
      </c>
      <c r="W59" s="10" t="str">
        <f t="shared" si="38"/>
        <v>P</v>
      </c>
      <c r="X59" s="10" t="str">
        <f t="shared" si="39"/>
        <v>I</v>
      </c>
      <c r="Y59" s="10" t="str">
        <f t="shared" si="40"/>
        <v>K</v>
      </c>
      <c r="Z59" s="10" t="str">
        <f t="shared" si="41"/>
        <v>L</v>
      </c>
      <c r="AA59" s="11" t="str">
        <f t="shared" si="42"/>
        <v>P</v>
      </c>
      <c r="AB59" s="10" t="str">
        <f t="shared" si="43"/>
        <v>L</v>
      </c>
      <c r="AC59" s="10" t="str">
        <f t="shared" si="44"/>
        <v>E</v>
      </c>
      <c r="AD59" s="10" t="str">
        <f t="shared" si="45"/>
        <v>K</v>
      </c>
      <c r="AE59" s="10" t="str">
        <f t="shared" si="46"/>
        <v>T</v>
      </c>
      <c r="AF59" s="10" t="str">
        <f t="shared" si="47"/>
        <v>T</v>
      </c>
      <c r="AG59" s="10"/>
      <c r="AH59" s="10">
        <f t="shared" si="48"/>
        <v>0</v>
      </c>
      <c r="AI59" s="10">
        <f t="shared" si="49"/>
        <v>0</v>
      </c>
      <c r="AJ59" s="10">
        <f t="shared" si="50"/>
        <v>1</v>
      </c>
      <c r="AK59" s="10">
        <f t="shared" si="51"/>
        <v>0</v>
      </c>
      <c r="AL59" s="10"/>
      <c r="AM59" s="10"/>
      <c r="AN59" s="10">
        <f t="shared" si="52"/>
        <v>1</v>
      </c>
      <c r="AO59" s="10">
        <f t="shared" si="53"/>
        <v>0</v>
      </c>
      <c r="AP59" s="10">
        <f t="shared" si="54"/>
        <v>3</v>
      </c>
      <c r="AQ59" s="10">
        <f t="shared" si="55"/>
        <v>3</v>
      </c>
      <c r="AR59" s="10">
        <f t="shared" si="56"/>
        <v>0</v>
      </c>
      <c r="AS59" s="10">
        <f t="shared" si="57"/>
        <v>0</v>
      </c>
      <c r="AT59" s="10">
        <f t="shared" si="58"/>
        <v>0</v>
      </c>
      <c r="AU59" s="10">
        <f t="shared" si="59"/>
        <v>0</v>
      </c>
      <c r="AV59" s="10">
        <f t="shared" si="60"/>
        <v>3</v>
      </c>
      <c r="AW59" s="10">
        <f t="shared" si="61"/>
        <v>0</v>
      </c>
    </row>
    <row r="60" spans="1:49" x14ac:dyDescent="0.3">
      <c r="B60" s="11">
        <f>HLOOKUP(C60,ORF2variants_protseq!$1:$2,2,FALSE)</f>
        <v>2</v>
      </c>
      <c r="C60" s="7" t="s">
        <v>105</v>
      </c>
      <c r="D60" s="9">
        <f t="shared" si="31"/>
        <v>10</v>
      </c>
      <c r="E60" s="10" t="s">
        <v>190</v>
      </c>
      <c r="F60" s="7" t="s">
        <v>185</v>
      </c>
      <c r="G60" s="10" t="str">
        <f>VLOOKUP(F60,H_ProtSeq!A:B,2,FALSE)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60" s="8" t="str">
        <f>VLOOKUP(C60,HHpresent!A:A,1,FALSE)</f>
        <v>DSLLNK</v>
      </c>
      <c r="I60" s="8" t="str">
        <f>VLOOKUP(C60,HHunique!A:A,1,FALSE)</f>
        <v>DSLLNK</v>
      </c>
      <c r="J60" s="11" t="e">
        <f>VLOOKUP(C60,H_NIST!B:B,1,FALSE)</f>
        <v>#N/A</v>
      </c>
      <c r="K60" s="11" t="e">
        <f>VLOOKUP(C60,Detectedpreviously!A:B,2,FALSE)</f>
        <v>#N/A</v>
      </c>
      <c r="L60" s="10">
        <f>VLOOKUP(C60,H_SVM!C:E,3,FALSE)</f>
        <v>0.19400000000000001</v>
      </c>
      <c r="M60" s="10">
        <f>VLOOKUP(C60,H_ANN!B:D,3,FALSE)</f>
        <v>0.23799999999999999</v>
      </c>
      <c r="N60" s="11" t="e">
        <f>VLOOKUP(C60,H_Bi!B:D,3,FALSE)</f>
        <v>#N/A</v>
      </c>
      <c r="O60" s="10">
        <f>VLOOKUP($C60,H_MCPRED!$B:$D,2,FALSE)</f>
        <v>0.74</v>
      </c>
      <c r="P60" s="11">
        <f>VLOOKUP($C60,H_MCPRED!$B:$D,3,FALSE)</f>
        <v>0.43</v>
      </c>
      <c r="Q60" s="10">
        <f t="shared" si="32"/>
        <v>6</v>
      </c>
      <c r="R60" s="11">
        <f t="shared" si="33"/>
        <v>1275</v>
      </c>
      <c r="S60" s="10">
        <f t="shared" si="34"/>
        <v>0</v>
      </c>
      <c r="T60" s="11">
        <f t="shared" si="35"/>
        <v>0</v>
      </c>
      <c r="U60" s="10">
        <f t="shared" si="36"/>
        <v>929</v>
      </c>
      <c r="V60" s="11" t="str">
        <f t="shared" si="37"/>
        <v>okay</v>
      </c>
      <c r="W60" s="10" t="str">
        <f t="shared" si="38"/>
        <v>W</v>
      </c>
      <c r="X60" s="10" t="str">
        <f t="shared" si="39"/>
        <v>G</v>
      </c>
      <c r="Y60" s="10" t="str">
        <f t="shared" si="40"/>
        <v>K</v>
      </c>
      <c r="Z60" s="10" t="str">
        <f t="shared" si="41"/>
        <v>D</v>
      </c>
      <c r="AA60" s="11" t="str">
        <f t="shared" si="42"/>
        <v>S</v>
      </c>
      <c r="AB60" s="10" t="str">
        <f t="shared" si="43"/>
        <v>L</v>
      </c>
      <c r="AC60" s="10" t="str">
        <f t="shared" si="44"/>
        <v>N</v>
      </c>
      <c r="AD60" s="10" t="str">
        <f t="shared" si="45"/>
        <v>K</v>
      </c>
      <c r="AE60" s="10" t="str">
        <f t="shared" si="46"/>
        <v>W</v>
      </c>
      <c r="AF60" s="10" t="str">
        <f t="shared" si="47"/>
        <v>C</v>
      </c>
      <c r="AG60" s="10"/>
      <c r="AH60" s="10">
        <f t="shared" si="48"/>
        <v>0</v>
      </c>
      <c r="AI60" s="10">
        <f t="shared" si="49"/>
        <v>0</v>
      </c>
      <c r="AJ60" s="10">
        <f t="shared" si="50"/>
        <v>1</v>
      </c>
      <c r="AK60" s="10">
        <f t="shared" si="51"/>
        <v>0</v>
      </c>
      <c r="AL60" s="10"/>
      <c r="AM60" s="10"/>
      <c r="AN60" s="10">
        <f t="shared" si="52"/>
        <v>1</v>
      </c>
      <c r="AO60" s="10">
        <f t="shared" si="53"/>
        <v>3</v>
      </c>
      <c r="AP60" s="10">
        <f t="shared" si="54"/>
        <v>3</v>
      </c>
      <c r="AQ60" s="10">
        <f t="shared" si="55"/>
        <v>0</v>
      </c>
      <c r="AR60" s="10">
        <f t="shared" si="56"/>
        <v>0</v>
      </c>
      <c r="AS60" s="10">
        <f t="shared" si="57"/>
        <v>0</v>
      </c>
      <c r="AT60" s="10">
        <f t="shared" si="58"/>
        <v>0</v>
      </c>
      <c r="AU60" s="10">
        <f t="shared" si="59"/>
        <v>0</v>
      </c>
      <c r="AV60" s="10">
        <f t="shared" si="60"/>
        <v>3</v>
      </c>
      <c r="AW60" s="10">
        <f t="shared" si="61"/>
        <v>0</v>
      </c>
    </row>
    <row r="61" spans="1:49" x14ac:dyDescent="0.3">
      <c r="B61" s="11">
        <f>HLOOKUP(C61,ORF2variants_protseq!$1:$2,2,FALSE)</f>
        <v>69</v>
      </c>
      <c r="C61" s="7" t="s">
        <v>111</v>
      </c>
      <c r="D61" s="9">
        <f t="shared" si="31"/>
        <v>10</v>
      </c>
      <c r="E61" s="10" t="s">
        <v>190</v>
      </c>
      <c r="F61" s="7" t="s">
        <v>185</v>
      </c>
      <c r="G61" s="10" t="str">
        <f>VLOOKUP(F61,H_ProtSeq!A:B,2,FALSE)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61" s="8" t="str">
        <f>VLOOKUP(C61,HHpresent!A:A,1,FALSE)</f>
        <v>QPTTWEK</v>
      </c>
      <c r="I61" s="8" t="str">
        <f>VLOOKUP(C61,HHunique!A:A,1,FALSE)</f>
        <v>QPTTWEK</v>
      </c>
      <c r="J61" s="11" t="e">
        <f>VLOOKUP(C61,H_NIST!B:B,1,FALSE)</f>
        <v>#N/A</v>
      </c>
      <c r="K61" s="11" t="e">
        <f>VLOOKUP(C61,Detectedpreviously!A:B,2,FALSE)</f>
        <v>#N/A</v>
      </c>
      <c r="L61" s="10">
        <f>VLOOKUP(C61,H_SVM!C:E,3,FALSE)</f>
        <v>0.223</v>
      </c>
      <c r="M61" s="10">
        <f>VLOOKUP(C61,H_ANN!B:D,3,FALSE)</f>
        <v>0.27500000000000002</v>
      </c>
      <c r="N61" s="11" t="e">
        <f>VLOOKUP(C61,H_Bi!B:D,3,FALSE)</f>
        <v>#N/A</v>
      </c>
      <c r="O61" s="10">
        <f>VLOOKUP($C61,H_MCPRED!$B:$D,2,FALSE)</f>
        <v>0.72</v>
      </c>
      <c r="P61" s="11">
        <f>VLOOKUP($C61,H_MCPRED!$B:$D,3,FALSE)</f>
        <v>0.4</v>
      </c>
      <c r="Q61" s="10">
        <f t="shared" si="32"/>
        <v>7</v>
      </c>
      <c r="R61" s="11">
        <f t="shared" si="33"/>
        <v>1275</v>
      </c>
      <c r="S61" s="10">
        <f t="shared" si="34"/>
        <v>0</v>
      </c>
      <c r="T61" s="11">
        <f t="shared" si="35"/>
        <v>0</v>
      </c>
      <c r="U61" s="10">
        <f t="shared" si="36"/>
        <v>1032</v>
      </c>
      <c r="V61" s="11" t="str">
        <f t="shared" si="37"/>
        <v>okay</v>
      </c>
      <c r="W61" s="10" t="str">
        <f t="shared" si="38"/>
        <v>V</v>
      </c>
      <c r="X61" s="10" t="str">
        <f t="shared" si="39"/>
        <v>N</v>
      </c>
      <c r="Y61" s="10" t="str">
        <f t="shared" si="40"/>
        <v>R</v>
      </c>
      <c r="Z61" s="10" t="str">
        <f t="shared" si="41"/>
        <v>Q</v>
      </c>
      <c r="AA61" s="11" t="str">
        <f t="shared" si="42"/>
        <v>P</v>
      </c>
      <c r="AB61" s="10" t="str">
        <f t="shared" si="43"/>
        <v>W</v>
      </c>
      <c r="AC61" s="10" t="str">
        <f t="shared" si="44"/>
        <v>E</v>
      </c>
      <c r="AD61" s="10" t="str">
        <f t="shared" si="45"/>
        <v>K</v>
      </c>
      <c r="AE61" s="10" t="str">
        <f t="shared" si="46"/>
        <v>I</v>
      </c>
      <c r="AF61" s="10" t="str">
        <f t="shared" si="47"/>
        <v>F</v>
      </c>
      <c r="AG61" s="10"/>
      <c r="AH61" s="10">
        <f t="shared" si="48"/>
        <v>0</v>
      </c>
      <c r="AI61" s="10">
        <f t="shared" si="49"/>
        <v>0</v>
      </c>
      <c r="AJ61" s="10">
        <f t="shared" si="50"/>
        <v>1</v>
      </c>
      <c r="AK61" s="10">
        <f t="shared" si="51"/>
        <v>0</v>
      </c>
      <c r="AL61" s="10"/>
      <c r="AM61" s="10"/>
      <c r="AN61" s="10">
        <f t="shared" si="52"/>
        <v>1</v>
      </c>
      <c r="AO61" s="10">
        <f t="shared" si="53"/>
        <v>3</v>
      </c>
      <c r="AP61" s="10">
        <f t="shared" si="54"/>
        <v>3</v>
      </c>
      <c r="AQ61" s="10">
        <f t="shared" si="55"/>
        <v>0</v>
      </c>
      <c r="AR61" s="10">
        <f t="shared" si="56"/>
        <v>0</v>
      </c>
      <c r="AS61" s="10">
        <f t="shared" si="57"/>
        <v>0</v>
      </c>
      <c r="AT61" s="10">
        <f t="shared" si="58"/>
        <v>0</v>
      </c>
      <c r="AU61" s="10">
        <f t="shared" si="59"/>
        <v>0</v>
      </c>
      <c r="AV61" s="10">
        <f t="shared" si="60"/>
        <v>3</v>
      </c>
      <c r="AW61" s="10">
        <f t="shared" si="61"/>
        <v>0</v>
      </c>
    </row>
    <row r="62" spans="1:49" x14ac:dyDescent="0.3">
      <c r="B62" s="11">
        <f>HLOOKUP(C62,ORF2variants_protseq!$1:$2,2,FALSE)</f>
        <v>72</v>
      </c>
      <c r="C62" s="7" t="s">
        <v>60</v>
      </c>
      <c r="D62" s="9">
        <f t="shared" si="31"/>
        <v>10.25</v>
      </c>
      <c r="E62" s="10" t="s">
        <v>190</v>
      </c>
      <c r="F62" s="7" t="s">
        <v>185</v>
      </c>
      <c r="G62" s="10" t="str">
        <f>VLOOKUP(F62,H_ProtSeq!A:B,2,FALSE)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62" s="8" t="str">
        <f>VLOOKUP(C62,HHpresent!A:A,1,FALSE)</f>
        <v>LNNLLLNDYWVHNEMK</v>
      </c>
      <c r="I62" s="8" t="str">
        <f>VLOOKUP(C62,HHunique!A:A,1,FALSE)</f>
        <v>LNNLLLNDYWVHNEMK</v>
      </c>
      <c r="J62" s="11" t="e">
        <f>VLOOKUP(C62,H_NIST!B:B,1,FALSE)</f>
        <v>#N/A</v>
      </c>
      <c r="K62" s="11" t="e">
        <f>VLOOKUP(C62,Detectedpreviously!A:B,2,FALSE)</f>
        <v>#N/A</v>
      </c>
      <c r="L62" s="10">
        <f>VLOOKUP(C62,H_SVM!C:E,3,FALSE)</f>
        <v>0.41399999999999998</v>
      </c>
      <c r="M62" s="10">
        <f>VLOOKUP(C62,H_ANN!B:D,3,FALSE)</f>
        <v>0.42899999999999999</v>
      </c>
      <c r="N62" s="11">
        <f>VLOOKUP(C62,H_Bi!B:D,3,FALSE)</f>
        <v>2</v>
      </c>
      <c r="O62" s="10">
        <f>VLOOKUP($C62,H_MCPRED!$B:$D,2,FALSE)</f>
        <v>0.42</v>
      </c>
      <c r="P62" s="11">
        <f>VLOOKUP($C62,H_MCPRED!$B:$D,3,FALSE)</f>
        <v>0.7</v>
      </c>
      <c r="Q62" s="10">
        <f t="shared" si="32"/>
        <v>16</v>
      </c>
      <c r="R62" s="11">
        <f t="shared" si="33"/>
        <v>1275</v>
      </c>
      <c r="S62" s="10">
        <f t="shared" si="34"/>
        <v>1</v>
      </c>
      <c r="T62" s="11">
        <f t="shared" si="35"/>
        <v>0</v>
      </c>
      <c r="U62" s="10">
        <f t="shared" si="36"/>
        <v>252</v>
      </c>
      <c r="V62" s="11" t="str">
        <f t="shared" si="37"/>
        <v>okay</v>
      </c>
      <c r="W62" s="10" t="str">
        <f t="shared" si="38"/>
        <v>T</v>
      </c>
      <c r="X62" s="10" t="str">
        <f t="shared" si="39"/>
        <v>W</v>
      </c>
      <c r="Y62" s="10" t="str">
        <f t="shared" si="40"/>
        <v>K</v>
      </c>
      <c r="Z62" s="10" t="str">
        <f t="shared" si="41"/>
        <v>L</v>
      </c>
      <c r="AA62" s="11" t="str">
        <f t="shared" si="42"/>
        <v>N</v>
      </c>
      <c r="AB62" s="10" t="str">
        <f t="shared" si="43"/>
        <v>E</v>
      </c>
      <c r="AC62" s="10" t="str">
        <f t="shared" si="44"/>
        <v>M</v>
      </c>
      <c r="AD62" s="10" t="str">
        <f t="shared" si="45"/>
        <v>K</v>
      </c>
      <c r="AE62" s="10" t="str">
        <f t="shared" si="46"/>
        <v>A</v>
      </c>
      <c r="AF62" s="10" t="str">
        <f t="shared" si="47"/>
        <v>E</v>
      </c>
      <c r="AG62" s="10"/>
      <c r="AH62" s="10">
        <f t="shared" si="48"/>
        <v>0</v>
      </c>
      <c r="AI62" s="10">
        <f t="shared" si="49"/>
        <v>0</v>
      </c>
      <c r="AJ62" s="10">
        <f t="shared" si="50"/>
        <v>1</v>
      </c>
      <c r="AK62" s="10">
        <f t="shared" si="51"/>
        <v>0</v>
      </c>
      <c r="AL62" s="10"/>
      <c r="AM62" s="10"/>
      <c r="AN62" s="10">
        <f t="shared" si="52"/>
        <v>1</v>
      </c>
      <c r="AO62" s="10">
        <f t="shared" si="53"/>
        <v>0.25</v>
      </c>
      <c r="AP62" s="10">
        <f t="shared" si="54"/>
        <v>3</v>
      </c>
      <c r="AQ62" s="10">
        <f t="shared" si="55"/>
        <v>3</v>
      </c>
      <c r="AR62" s="10">
        <f t="shared" si="56"/>
        <v>0</v>
      </c>
      <c r="AS62" s="10">
        <f t="shared" si="57"/>
        <v>0</v>
      </c>
      <c r="AT62" s="10">
        <f t="shared" si="58"/>
        <v>0</v>
      </c>
      <c r="AU62" s="10">
        <f t="shared" si="59"/>
        <v>0</v>
      </c>
      <c r="AV62" s="10">
        <f t="shared" si="60"/>
        <v>3</v>
      </c>
      <c r="AW62" s="10">
        <f t="shared" si="61"/>
        <v>0</v>
      </c>
    </row>
    <row r="63" spans="1:49" x14ac:dyDescent="0.3">
      <c r="B63" s="11">
        <f>HLOOKUP(C63,ORF2variants_protseq!$1:$2,2,FALSE)</f>
        <v>70</v>
      </c>
      <c r="C63" s="7" t="s">
        <v>85</v>
      </c>
      <c r="D63" s="9">
        <f t="shared" si="31"/>
        <v>11.25</v>
      </c>
      <c r="E63" s="10" t="s">
        <v>190</v>
      </c>
      <c r="F63" s="7" t="s">
        <v>185</v>
      </c>
      <c r="G63" s="10" t="str">
        <f>VLOOKUP(F63,H_ProtSeq!A:B,2,FALSE)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63" s="8" t="str">
        <f>VLOOKUP(C63,HHpresent!A:A,1,FALSE)</f>
        <v>AIYDKPTANIILNGQK</v>
      </c>
      <c r="I63" s="8" t="str">
        <f>VLOOKUP(C63,HHunique!A:A,1,FALSE)</f>
        <v>AIYDKPTANIILNGQK</v>
      </c>
      <c r="J63" s="11" t="e">
        <f>VLOOKUP(C63,H_NIST!B:B,1,FALSE)</f>
        <v>#N/A</v>
      </c>
      <c r="K63" s="11" t="e">
        <f>VLOOKUP(C63,Detectedpreviously!A:B,2,FALSE)</f>
        <v>#N/A</v>
      </c>
      <c r="L63" s="10">
        <f>VLOOKUP(C63,H_SVM!C:E,3,FALSE)</f>
        <v>0.40600000000000003</v>
      </c>
      <c r="M63" s="10">
        <f>VLOOKUP(C63,H_ANN!B:D,3,FALSE)</f>
        <v>0.37</v>
      </c>
      <c r="N63" s="11">
        <f>VLOOKUP(C63,H_Bi!B:D,3,FALSE)</f>
        <v>2</v>
      </c>
      <c r="O63" s="10">
        <f>VLOOKUP($C63,H_MCPRED!$B:$D,2,FALSE)</f>
        <v>0.61</v>
      </c>
      <c r="P63" s="11">
        <f>VLOOKUP($C63,H_MCPRED!$B:$D,3,FALSE)</f>
        <v>0.56999999999999995</v>
      </c>
      <c r="Q63" s="10">
        <f t="shared" si="32"/>
        <v>16</v>
      </c>
      <c r="R63" s="11">
        <f t="shared" si="33"/>
        <v>1275</v>
      </c>
      <c r="S63" s="10">
        <f t="shared" si="34"/>
        <v>0</v>
      </c>
      <c r="T63" s="11">
        <f t="shared" si="35"/>
        <v>1</v>
      </c>
      <c r="U63" s="10">
        <f t="shared" si="36"/>
        <v>632</v>
      </c>
      <c r="V63" s="11" t="str">
        <f t="shared" si="37"/>
        <v>okay</v>
      </c>
      <c r="W63" s="10" t="str">
        <f t="shared" si="38"/>
        <v>I</v>
      </c>
      <c r="X63" s="10" t="str">
        <f t="shared" si="39"/>
        <v>I</v>
      </c>
      <c r="Y63" s="10" t="str">
        <f t="shared" si="40"/>
        <v>R</v>
      </c>
      <c r="Z63" s="10" t="str">
        <f t="shared" si="41"/>
        <v>A</v>
      </c>
      <c r="AA63" s="11" t="str">
        <f t="shared" si="42"/>
        <v>I</v>
      </c>
      <c r="AB63" s="10" t="str">
        <f t="shared" si="43"/>
        <v>G</v>
      </c>
      <c r="AC63" s="10" t="str">
        <f t="shared" si="44"/>
        <v>Q</v>
      </c>
      <c r="AD63" s="10" t="str">
        <f t="shared" si="45"/>
        <v>K</v>
      </c>
      <c r="AE63" s="10" t="str">
        <f t="shared" si="46"/>
        <v>L</v>
      </c>
      <c r="AF63" s="10" t="str">
        <f t="shared" si="47"/>
        <v>E</v>
      </c>
      <c r="AG63" s="10"/>
      <c r="AH63" s="10">
        <f t="shared" si="48"/>
        <v>0</v>
      </c>
      <c r="AI63" s="10">
        <f t="shared" si="49"/>
        <v>0</v>
      </c>
      <c r="AJ63" s="10">
        <f t="shared" si="50"/>
        <v>1</v>
      </c>
      <c r="AK63" s="10">
        <f t="shared" si="51"/>
        <v>0</v>
      </c>
      <c r="AL63" s="10"/>
      <c r="AM63" s="10"/>
      <c r="AN63" s="10">
        <f t="shared" si="52"/>
        <v>1</v>
      </c>
      <c r="AO63" s="10">
        <f t="shared" si="53"/>
        <v>1.25</v>
      </c>
      <c r="AP63" s="10">
        <f t="shared" si="54"/>
        <v>3</v>
      </c>
      <c r="AQ63" s="10">
        <f t="shared" si="55"/>
        <v>0</v>
      </c>
      <c r="AR63" s="10">
        <f t="shared" si="56"/>
        <v>3</v>
      </c>
      <c r="AS63" s="10">
        <f t="shared" si="57"/>
        <v>0</v>
      </c>
      <c r="AT63" s="10">
        <f t="shared" si="58"/>
        <v>0</v>
      </c>
      <c r="AU63" s="10">
        <f t="shared" si="59"/>
        <v>0</v>
      </c>
      <c r="AV63" s="10">
        <f t="shared" si="60"/>
        <v>3</v>
      </c>
      <c r="AW63" s="10">
        <f t="shared" si="61"/>
        <v>0</v>
      </c>
    </row>
    <row r="64" spans="1:49" x14ac:dyDescent="0.3">
      <c r="B64" s="11">
        <f>HLOOKUP(C64,ORF2variants_protseq!$1:$2,2,FALSE)</f>
        <v>74</v>
      </c>
      <c r="C64" s="7" t="s">
        <v>68</v>
      </c>
      <c r="D64" s="9">
        <f t="shared" si="31"/>
        <v>13</v>
      </c>
      <c r="E64" s="10" t="s">
        <v>190</v>
      </c>
      <c r="F64" s="7" t="s">
        <v>185</v>
      </c>
      <c r="G64" s="10" t="str">
        <f>VLOOKUP(F64,H_ProtSeq!A:B,2,FALSE)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64" s="8" t="str">
        <f>VLOOKUP(C64,HHpresent!A:A,1,FALSE)</f>
        <v>IDRPLAR</v>
      </c>
      <c r="I64" s="8" t="str">
        <f>VLOOKUP(C64,HHunique!A:A,1,FALSE)</f>
        <v>IDRPLAR</v>
      </c>
      <c r="J64" s="11" t="e">
        <f>VLOOKUP(C64,H_NIST!B:B,1,FALSE)</f>
        <v>#N/A</v>
      </c>
      <c r="K64" s="11" t="e">
        <f>VLOOKUP(C64,Detectedpreviously!A:B,2,FALSE)</f>
        <v>#N/A</v>
      </c>
      <c r="L64" s="10">
        <f>VLOOKUP(C64,H_SVM!C:E,3,FALSE)</f>
        <v>0.219</v>
      </c>
      <c r="M64" s="10">
        <f>VLOOKUP(C64,H_ANN!B:D,3,FALSE)</f>
        <v>0.26600000000000001</v>
      </c>
      <c r="N64" s="11" t="e">
        <f>VLOOKUP(C64,H_Bi!B:D,3,FALSE)</f>
        <v>#N/A</v>
      </c>
      <c r="O64" s="10">
        <f>VLOOKUP($C64,H_MCPRED!$B:$D,2,FALSE)</f>
        <v>0.67</v>
      </c>
      <c r="P64" s="11">
        <f>VLOOKUP($C64,H_MCPRED!$B:$D,3,FALSE)</f>
        <v>0.89</v>
      </c>
      <c r="Q64" s="10">
        <f t="shared" si="32"/>
        <v>7</v>
      </c>
      <c r="R64" s="11">
        <f t="shared" si="33"/>
        <v>1275</v>
      </c>
      <c r="S64" s="10">
        <f t="shared" si="34"/>
        <v>0</v>
      </c>
      <c r="T64" s="11">
        <f t="shared" si="35"/>
        <v>0</v>
      </c>
      <c r="U64" s="10">
        <f t="shared" si="36"/>
        <v>373</v>
      </c>
      <c r="V64" s="11" t="str">
        <f t="shared" si="37"/>
        <v>okay</v>
      </c>
      <c r="W64" s="10" t="str">
        <f t="shared" si="38"/>
        <v>I</v>
      </c>
      <c r="X64" s="10" t="str">
        <f t="shared" si="39"/>
        <v>N</v>
      </c>
      <c r="Y64" s="10" t="str">
        <f t="shared" si="40"/>
        <v>K</v>
      </c>
      <c r="Z64" s="10" t="str">
        <f t="shared" si="41"/>
        <v>I</v>
      </c>
      <c r="AA64" s="11" t="str">
        <f t="shared" si="42"/>
        <v>D</v>
      </c>
      <c r="AB64" s="10" t="str">
        <f t="shared" si="43"/>
        <v>L</v>
      </c>
      <c r="AC64" s="10" t="str">
        <f t="shared" si="44"/>
        <v>A</v>
      </c>
      <c r="AD64" s="10" t="str">
        <f t="shared" si="45"/>
        <v>R</v>
      </c>
      <c r="AE64" s="10" t="str">
        <f t="shared" si="46"/>
        <v>L</v>
      </c>
      <c r="AF64" s="10" t="str">
        <f t="shared" si="47"/>
        <v>I</v>
      </c>
      <c r="AG64" s="10"/>
      <c r="AH64" s="10">
        <f t="shared" si="48"/>
        <v>0</v>
      </c>
      <c r="AI64" s="10">
        <f t="shared" si="49"/>
        <v>0</v>
      </c>
      <c r="AJ64" s="10">
        <f t="shared" si="50"/>
        <v>1</v>
      </c>
      <c r="AK64" s="10">
        <f t="shared" si="51"/>
        <v>0</v>
      </c>
      <c r="AL64" s="10"/>
      <c r="AM64" s="10"/>
      <c r="AN64" s="10">
        <f t="shared" si="52"/>
        <v>1</v>
      </c>
      <c r="AO64" s="10">
        <f t="shared" si="53"/>
        <v>3</v>
      </c>
      <c r="AP64" s="10">
        <f t="shared" si="54"/>
        <v>6</v>
      </c>
      <c r="AQ64" s="10">
        <f t="shared" si="55"/>
        <v>0</v>
      </c>
      <c r="AR64" s="10">
        <f t="shared" si="56"/>
        <v>0</v>
      </c>
      <c r="AS64" s="10">
        <f t="shared" si="57"/>
        <v>0</v>
      </c>
      <c r="AT64" s="10">
        <f t="shared" si="58"/>
        <v>0</v>
      </c>
      <c r="AU64" s="10">
        <f t="shared" si="59"/>
        <v>0</v>
      </c>
      <c r="AV64" s="10">
        <f t="shared" si="60"/>
        <v>3</v>
      </c>
      <c r="AW64" s="10">
        <f t="shared" si="61"/>
        <v>0</v>
      </c>
    </row>
    <row r="65" spans="2:49" x14ac:dyDescent="0.3">
      <c r="B65" s="11">
        <f>HLOOKUP(C65,ORF2variants_protseq!$1:$2,2,FALSE)</f>
        <v>70</v>
      </c>
      <c r="C65" s="7" t="s">
        <v>83</v>
      </c>
      <c r="D65" s="9">
        <f t="shared" si="31"/>
        <v>13</v>
      </c>
      <c r="E65" s="10" t="s">
        <v>190</v>
      </c>
      <c r="F65" s="7" t="s">
        <v>185</v>
      </c>
      <c r="G65" s="10" t="str">
        <f>VLOOKUP(F65,H_ProtSeq!A:B,2,FALSE)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65" s="8" t="str">
        <f>VLOOKUP(C65,HHpresent!A:A,1,FALSE)</f>
        <v>IQQPFMLK</v>
      </c>
      <c r="I65" s="8" t="str">
        <f>VLOOKUP(C65,HHunique!A:A,1,FALSE)</f>
        <v>IQQPFMLK</v>
      </c>
      <c r="J65" s="11" t="e">
        <f>VLOOKUP(C65,H_NIST!B:B,1,FALSE)</f>
        <v>#N/A</v>
      </c>
      <c r="K65" s="11" t="e">
        <f>VLOOKUP(C65,Detectedpreviously!A:B,2,FALSE)</f>
        <v>#N/A</v>
      </c>
      <c r="L65" s="10">
        <f>VLOOKUP(C65,H_SVM!C:E,3,FALSE)</f>
        <v>0.23200000000000001</v>
      </c>
      <c r="M65" s="10">
        <f>VLOOKUP(C65,H_ANN!B:D,3,FALSE)</f>
        <v>0.27300000000000002</v>
      </c>
      <c r="N65" s="11" t="e">
        <f>VLOOKUP(C65,H_Bi!B:D,3,FALSE)</f>
        <v>#N/A</v>
      </c>
      <c r="O65" s="10">
        <f>VLOOKUP($C65,H_MCPRED!$B:$D,2,FALSE)</f>
        <v>0.78</v>
      </c>
      <c r="P65" s="11">
        <f>VLOOKUP($C65,H_MCPRED!$B:$D,3,FALSE)</f>
        <v>0.44</v>
      </c>
      <c r="Q65" s="10">
        <f t="shared" si="32"/>
        <v>8</v>
      </c>
      <c r="R65" s="11">
        <f t="shared" si="33"/>
        <v>1275</v>
      </c>
      <c r="S65" s="10">
        <f t="shared" si="34"/>
        <v>1</v>
      </c>
      <c r="T65" s="11">
        <f t="shared" si="35"/>
        <v>0</v>
      </c>
      <c r="U65" s="10">
        <f t="shared" si="36"/>
        <v>608</v>
      </c>
      <c r="V65" s="11" t="str">
        <f t="shared" si="37"/>
        <v>okay</v>
      </c>
      <c r="W65" s="10" t="str">
        <f t="shared" si="38"/>
        <v>F</v>
      </c>
      <c r="X65" s="10" t="str">
        <f t="shared" si="39"/>
        <v>D</v>
      </c>
      <c r="Y65" s="10" t="str">
        <f t="shared" si="40"/>
        <v>K</v>
      </c>
      <c r="Z65" s="10" t="str">
        <f t="shared" si="41"/>
        <v>I</v>
      </c>
      <c r="AA65" s="11" t="str">
        <f t="shared" si="42"/>
        <v>Q</v>
      </c>
      <c r="AB65" s="10" t="str">
        <f t="shared" si="43"/>
        <v>M</v>
      </c>
      <c r="AC65" s="10" t="str">
        <f t="shared" si="44"/>
        <v>L</v>
      </c>
      <c r="AD65" s="10" t="str">
        <f t="shared" si="45"/>
        <v>K</v>
      </c>
      <c r="AE65" s="10" t="str">
        <f t="shared" si="46"/>
        <v>T</v>
      </c>
      <c r="AF65" s="10" t="str">
        <f t="shared" si="47"/>
        <v>L</v>
      </c>
      <c r="AG65" s="10"/>
      <c r="AH65" s="10">
        <f t="shared" si="48"/>
        <v>0</v>
      </c>
      <c r="AI65" s="10">
        <f t="shared" si="49"/>
        <v>0</v>
      </c>
      <c r="AJ65" s="10">
        <f t="shared" si="50"/>
        <v>1</v>
      </c>
      <c r="AK65" s="10">
        <f t="shared" si="51"/>
        <v>0</v>
      </c>
      <c r="AL65" s="10"/>
      <c r="AM65" s="10"/>
      <c r="AN65" s="10">
        <f t="shared" si="52"/>
        <v>1</v>
      </c>
      <c r="AO65" s="10">
        <f t="shared" si="53"/>
        <v>3</v>
      </c>
      <c r="AP65" s="10">
        <f t="shared" si="54"/>
        <v>3</v>
      </c>
      <c r="AQ65" s="10">
        <f t="shared" si="55"/>
        <v>3</v>
      </c>
      <c r="AR65" s="10">
        <f t="shared" si="56"/>
        <v>0</v>
      </c>
      <c r="AS65" s="10">
        <f t="shared" si="57"/>
        <v>0</v>
      </c>
      <c r="AT65" s="10">
        <f t="shared" si="58"/>
        <v>0</v>
      </c>
      <c r="AU65" s="10">
        <f t="shared" si="59"/>
        <v>0</v>
      </c>
      <c r="AV65" s="10">
        <f t="shared" si="60"/>
        <v>3</v>
      </c>
      <c r="AW65" s="10">
        <f t="shared" si="61"/>
        <v>0</v>
      </c>
    </row>
    <row r="66" spans="2:49" x14ac:dyDescent="0.3">
      <c r="B66" s="11">
        <f>HLOOKUP(C66,ORF2variants_protseq!$1:$2,2,FALSE)</f>
        <v>74</v>
      </c>
      <c r="C66" s="7" t="s">
        <v>88</v>
      </c>
      <c r="D66" s="9">
        <f t="shared" ref="D66:D97" si="62">SUM(AN66:AW66)</f>
        <v>13</v>
      </c>
      <c r="E66" s="10" t="s">
        <v>190</v>
      </c>
      <c r="F66" s="7" t="s">
        <v>185</v>
      </c>
      <c r="G66" s="10" t="str">
        <f>VLOOKUP(F66,H_ProtSeq!A:B,2,FALSE)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66" s="8" t="str">
        <f>VLOOKUP(C66,HHpresent!A:A,1,FALSE)</f>
        <v>GIQLGK</v>
      </c>
      <c r="I66" s="8" t="str">
        <f>VLOOKUP(C66,HHunique!A:A,1,FALSE)</f>
        <v>GIQLGK</v>
      </c>
      <c r="J66" s="11" t="e">
        <f>VLOOKUP(C66,H_NIST!B:B,1,FALSE)</f>
        <v>#N/A</v>
      </c>
      <c r="K66" s="11" t="e">
        <f>VLOOKUP(C66,Detectedpreviously!A:B,2,FALSE)</f>
        <v>#N/A</v>
      </c>
      <c r="L66" s="10">
        <f>VLOOKUP(C66,H_SVM!C:E,3,FALSE)</f>
        <v>0.214</v>
      </c>
      <c r="M66" s="10">
        <f>VLOOKUP(C66,H_ANN!B:D,3,FALSE)</f>
        <v>0.26500000000000001</v>
      </c>
      <c r="N66" s="11" t="e">
        <f>VLOOKUP(C66,H_Bi!B:D,3,FALSE)</f>
        <v>#N/A</v>
      </c>
      <c r="O66" s="10">
        <f>VLOOKUP($C66,H_MCPRED!$B:$D,2,FALSE)</f>
        <v>0.62</v>
      </c>
      <c r="P66" s="11">
        <f>VLOOKUP($C66,H_MCPRED!$B:$D,3,FALSE)</f>
        <v>0.89</v>
      </c>
      <c r="Q66" s="10">
        <f t="shared" ref="Q66:Q97" si="63">LEN(C66)</f>
        <v>6</v>
      </c>
      <c r="R66" s="11">
        <f t="shared" ref="R66:R97" si="64">LEN(G66)</f>
        <v>1275</v>
      </c>
      <c r="S66" s="10">
        <f t="shared" ref="S66:S97" si="65">LEN($C66)-LEN(SUBSTITUTE($C66,"M",""))</f>
        <v>0</v>
      </c>
      <c r="T66" s="11">
        <f t="shared" ref="T66:T97" si="66">(LEN($C66)-LEN(SUBSTITUTE($C66,"NG","")))/2</f>
        <v>0</v>
      </c>
      <c r="U66" s="10">
        <f t="shared" ref="U66:U97" si="67">FIND(C66,G66)</f>
        <v>687</v>
      </c>
      <c r="V66" s="11" t="str">
        <f t="shared" ref="V66:V97" si="68">IF(U66=1,"N-terminus",IF((U66+LEN(C66))&gt;=LEN(G66),"C-terminus","okay"))</f>
        <v>okay</v>
      </c>
      <c r="W66" s="10" t="str">
        <f t="shared" ref="W66:W97" si="69">IF(ISTEXT(MID($G66,$U66-3,1)),MID($G66,$U66-3,1),"")</f>
        <v>E</v>
      </c>
      <c r="X66" s="10" t="str">
        <f t="shared" ref="X66:X97" si="70">IF(ISTEXT(MID($G66,$U66-2,1)),MID($G66,$U66-2,1),"")</f>
        <v>I</v>
      </c>
      <c r="Y66" s="10" t="str">
        <f t="shared" ref="Y66:Y97" si="71">IF(ISTEXT(MID($G66,$U66-1,1)),MID($G66,$U66-1,1),"")</f>
        <v>K</v>
      </c>
      <c r="Z66" s="10" t="str">
        <f t="shared" ref="Z66:Z97" si="72">MID($G66,$U66,1)</f>
        <v>G</v>
      </c>
      <c r="AA66" s="11" t="str">
        <f t="shared" ref="AA66:AA97" si="73">MID($G66,$U66+1,1)</f>
        <v>I</v>
      </c>
      <c r="AB66" s="10" t="str">
        <f t="shared" ref="AB66:AB97" si="74">MID($G66,$U66+LEN($C66)-3,1)</f>
        <v>L</v>
      </c>
      <c r="AC66" s="10" t="str">
        <f t="shared" ref="AC66:AC97" si="75">MID($G66,$U66+LEN($C66)-2,1)</f>
        <v>G</v>
      </c>
      <c r="AD66" s="10" t="str">
        <f t="shared" ref="AD66:AD97" si="76">MID($G66,$U66+LEN($C66)-1,1)</f>
        <v>K</v>
      </c>
      <c r="AE66" s="10" t="str">
        <f t="shared" ref="AE66:AE97" si="77">MID($G66,$U66+LEN($C66),1)</f>
        <v>E</v>
      </c>
      <c r="AF66" s="10" t="str">
        <f t="shared" ref="AF66:AF97" si="78">MID($G66,$U66+LEN($C66)+1,1)</f>
        <v>E</v>
      </c>
      <c r="AG66" s="10"/>
      <c r="AH66" s="10">
        <f t="shared" ref="AH66:AH97" si="79">IF(ISNUMBER(SEARCH("C",C66)),1,0)</f>
        <v>0</v>
      </c>
      <c r="AI66" s="10">
        <f t="shared" ref="AI66:AI97" si="80">IF(OR(X66="K",X66="R",W66="K",W66="R",Z66="K",Z66="R",AA66="R",AA66="K",AB66="K",AB66="R",AC66="K",AC66="R",AE66="R",AE66="K",AF66="R",AF66="K"),1,0)</f>
        <v>0</v>
      </c>
      <c r="AJ66" s="10">
        <f t="shared" ref="AJ66:AJ97" si="81">IF(OR(X66="D",X66="E",W66="D",W66="E",Z66="D",Z66="E",AA66="E",AA66="D",AB66="D",AB66="E",AC66="D",AC66="E",AE66="E",AE66="D",AF66="E",AF66="D"),1,0)</f>
        <v>1</v>
      </c>
      <c r="AK66" s="10">
        <f t="shared" ref="AK66:AK97" si="82">IF(OR(AE66="P",AND(AD66&lt;&gt;"K",AD66&lt;&gt;"R")),1,0)</f>
        <v>0</v>
      </c>
      <c r="AL66" s="10"/>
      <c r="AM66" s="10"/>
      <c r="AN66" s="10">
        <f t="shared" ref="AN66:AN97" si="83">IF(ISTEXT(J66),0,1)</f>
        <v>1</v>
      </c>
      <c r="AO66" s="10">
        <f t="shared" ref="AO66:AO97" si="84">IF((1-L66)&gt;0.6,2,0)+IF((1-M66)&gt;0.6,1,0)+IF(ISNUMBER(N66),(3-N66)/4,0)</f>
        <v>3</v>
      </c>
      <c r="AP66" s="10">
        <f t="shared" ref="AP66:AP97" si="85">IF(O66&gt;0.6,3,0)+IF(P66&gt;0.6,3,0)</f>
        <v>6</v>
      </c>
      <c r="AQ66" s="10">
        <f t="shared" ref="AQ66:AQ97" si="86">S66*3</f>
        <v>0</v>
      </c>
      <c r="AR66" s="10">
        <f t="shared" ref="AR66:AR97" si="87">T66*3</f>
        <v>0</v>
      </c>
      <c r="AS66" s="10">
        <f t="shared" ref="AS66:AS97" si="88">IF(V66&lt;&gt;"okay",100,0)</f>
        <v>0</v>
      </c>
      <c r="AT66" s="10">
        <f t="shared" ref="AT66:AT97" si="89">AH66*0.5</f>
        <v>0</v>
      </c>
      <c r="AU66" s="10">
        <f t="shared" ref="AU66:AU97" si="90">AI66*10</f>
        <v>0</v>
      </c>
      <c r="AV66" s="10">
        <f t="shared" ref="AV66:AV97" si="91">AJ66*3</f>
        <v>3</v>
      </c>
      <c r="AW66" s="10">
        <f t="shared" ref="AW66:AW97" si="92">AK66*100</f>
        <v>0</v>
      </c>
    </row>
    <row r="67" spans="2:49" x14ac:dyDescent="0.3">
      <c r="B67" s="11">
        <f>HLOOKUP(C67,ORF2variants_protseq!$1:$2,2,FALSE)</f>
        <v>72</v>
      </c>
      <c r="C67" s="7" t="s">
        <v>94</v>
      </c>
      <c r="D67" s="9">
        <f t="shared" si="62"/>
        <v>13</v>
      </c>
      <c r="E67" s="10" t="s">
        <v>190</v>
      </c>
      <c r="F67" s="7" t="s">
        <v>185</v>
      </c>
      <c r="G67" s="10" t="str">
        <f>VLOOKUP(F67,H_ProtSeq!A:B,2,FALSE)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67" s="8" t="str">
        <f>VLOOKUP(C67,HHpresent!A:A,1,FALSE)</f>
        <v>ENYKPLLK</v>
      </c>
      <c r="I67" s="8" t="str">
        <f>VLOOKUP(C67,HHunique!A:A,1,FALSE)</f>
        <v>ENYKPLLK</v>
      </c>
      <c r="J67" s="11" t="e">
        <f>VLOOKUP(C67,H_NIST!B:B,1,FALSE)</f>
        <v>#N/A</v>
      </c>
      <c r="K67" s="11" t="e">
        <f>VLOOKUP(C67,Detectedpreviously!A:B,2,FALSE)</f>
        <v>#N/A</v>
      </c>
      <c r="L67" s="10">
        <f>VLOOKUP(C67,H_SVM!C:E,3,FALSE)</f>
        <v>0.218</v>
      </c>
      <c r="M67" s="10">
        <f>VLOOKUP(C67,H_ANN!B:D,3,FALSE)</f>
        <v>0.26800000000000002</v>
      </c>
      <c r="N67" s="11" t="e">
        <f>VLOOKUP(C67,H_Bi!B:D,3,FALSE)</f>
        <v>#N/A</v>
      </c>
      <c r="O67" s="10">
        <f>VLOOKUP($C67,H_MCPRED!$B:$D,2,FALSE)</f>
        <v>0.91</v>
      </c>
      <c r="P67" s="11">
        <f>VLOOKUP($C67,H_MCPRED!$B:$D,3,FALSE)</f>
        <v>0.63</v>
      </c>
      <c r="Q67" s="10">
        <f t="shared" si="63"/>
        <v>8</v>
      </c>
      <c r="R67" s="11">
        <f t="shared" si="64"/>
        <v>1275</v>
      </c>
      <c r="S67" s="10">
        <f t="shared" si="65"/>
        <v>0</v>
      </c>
      <c r="T67" s="11">
        <f t="shared" si="66"/>
        <v>0</v>
      </c>
      <c r="U67" s="10">
        <f t="shared" si="67"/>
        <v>783</v>
      </c>
      <c r="V67" s="11" t="str">
        <f t="shared" si="68"/>
        <v>okay</v>
      </c>
      <c r="W67" s="10" t="str">
        <f t="shared" si="69"/>
        <v>L</v>
      </c>
      <c r="X67" s="10" t="str">
        <f t="shared" si="70"/>
        <v>F</v>
      </c>
      <c r="Y67" s="10" t="str">
        <f t="shared" si="71"/>
        <v>K</v>
      </c>
      <c r="Z67" s="10" t="str">
        <f t="shared" si="72"/>
        <v>E</v>
      </c>
      <c r="AA67" s="11" t="str">
        <f t="shared" si="73"/>
        <v>N</v>
      </c>
      <c r="AB67" s="10" t="str">
        <f t="shared" si="74"/>
        <v>L</v>
      </c>
      <c r="AC67" s="10" t="str">
        <f t="shared" si="75"/>
        <v>L</v>
      </c>
      <c r="AD67" s="10" t="str">
        <f t="shared" si="76"/>
        <v>K</v>
      </c>
      <c r="AE67" s="10" t="str">
        <f t="shared" si="77"/>
        <v>E</v>
      </c>
      <c r="AF67" s="10" t="str">
        <f t="shared" si="78"/>
        <v>I</v>
      </c>
      <c r="AG67" s="10"/>
      <c r="AH67" s="10">
        <f t="shared" si="79"/>
        <v>0</v>
      </c>
      <c r="AI67" s="10">
        <f t="shared" si="80"/>
        <v>0</v>
      </c>
      <c r="AJ67" s="10">
        <f t="shared" si="81"/>
        <v>1</v>
      </c>
      <c r="AK67" s="10">
        <f t="shared" si="82"/>
        <v>0</v>
      </c>
      <c r="AL67" s="10"/>
      <c r="AM67" s="10"/>
      <c r="AN67" s="10">
        <f t="shared" si="83"/>
        <v>1</v>
      </c>
      <c r="AO67" s="10">
        <f t="shared" si="84"/>
        <v>3</v>
      </c>
      <c r="AP67" s="10">
        <f t="shared" si="85"/>
        <v>6</v>
      </c>
      <c r="AQ67" s="10">
        <f t="shared" si="86"/>
        <v>0</v>
      </c>
      <c r="AR67" s="10">
        <f t="shared" si="87"/>
        <v>0</v>
      </c>
      <c r="AS67" s="10">
        <f t="shared" si="88"/>
        <v>0</v>
      </c>
      <c r="AT67" s="10">
        <f t="shared" si="89"/>
        <v>0</v>
      </c>
      <c r="AU67" s="10">
        <f t="shared" si="90"/>
        <v>0</v>
      </c>
      <c r="AV67" s="10">
        <f t="shared" si="91"/>
        <v>3</v>
      </c>
      <c r="AW67" s="10">
        <f t="shared" si="92"/>
        <v>0</v>
      </c>
    </row>
    <row r="68" spans="2:49" x14ac:dyDescent="0.3">
      <c r="B68" s="11">
        <f>HLOOKUP(C68,ORF2variants_protseq!$1:$2,2,FALSE)</f>
        <v>73</v>
      </c>
      <c r="C68" s="7" t="s">
        <v>61</v>
      </c>
      <c r="D68" s="9">
        <f t="shared" si="62"/>
        <v>13.5</v>
      </c>
      <c r="E68" s="10" t="s">
        <v>190</v>
      </c>
      <c r="F68" s="7" t="s">
        <v>185</v>
      </c>
      <c r="G68" s="10" t="str">
        <f>VLOOKUP(F68,H_ProtSeq!A:B,2,FALSE)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68" s="8" t="str">
        <f>VLOOKUP(C68,HHpresent!A:A,1,FALSE)</f>
        <v>MFFETNENK</v>
      </c>
      <c r="I68" s="8" t="str">
        <f>VLOOKUP(C68,HHunique!A:A,1,FALSE)</f>
        <v>MFFETNENK</v>
      </c>
      <c r="J68" s="11" t="e">
        <f>VLOOKUP(C68,H_NIST!B:B,1,FALSE)</f>
        <v>#N/A</v>
      </c>
      <c r="K68" s="11">
        <f>VLOOKUP(C68,Detectedpreviously!A:B,2,FALSE)</f>
        <v>4</v>
      </c>
      <c r="L68" s="10">
        <f>VLOOKUP(C68,H_SVM!C:E,3,FALSE)</f>
        <v>0.34699999999999998</v>
      </c>
      <c r="M68" s="10">
        <f>VLOOKUP(C68,H_ANN!B:D,3,FALSE)</f>
        <v>0.36099999999999999</v>
      </c>
      <c r="N68" s="11">
        <f>VLOOKUP(C68,H_Bi!B:D,3,FALSE)</f>
        <v>1</v>
      </c>
      <c r="O68" s="10">
        <f>VLOOKUP($C68,H_MCPRED!$B:$D,2,FALSE)</f>
        <v>0.47</v>
      </c>
      <c r="P68" s="11">
        <f>VLOOKUP($C68,H_MCPRED!$B:$D,3,FALSE)</f>
        <v>0.65</v>
      </c>
      <c r="Q68" s="10">
        <f t="shared" si="63"/>
        <v>9</v>
      </c>
      <c r="R68" s="11">
        <f t="shared" si="64"/>
        <v>1275</v>
      </c>
      <c r="S68" s="10">
        <f t="shared" si="65"/>
        <v>1</v>
      </c>
      <c r="T68" s="11">
        <f t="shared" si="66"/>
        <v>0</v>
      </c>
      <c r="U68" s="10">
        <f t="shared" si="67"/>
        <v>272</v>
      </c>
      <c r="V68" s="11" t="str">
        <f t="shared" si="68"/>
        <v>okay</v>
      </c>
      <c r="W68" s="10" t="str">
        <f t="shared" si="69"/>
        <v>E</v>
      </c>
      <c r="X68" s="10" t="str">
        <f t="shared" si="70"/>
        <v>I</v>
      </c>
      <c r="Y68" s="10" t="str">
        <f t="shared" si="71"/>
        <v>K</v>
      </c>
      <c r="Z68" s="10" t="str">
        <f t="shared" si="72"/>
        <v>M</v>
      </c>
      <c r="AA68" s="11" t="str">
        <f t="shared" si="73"/>
        <v>F</v>
      </c>
      <c r="AB68" s="10" t="str">
        <f t="shared" si="74"/>
        <v>E</v>
      </c>
      <c r="AC68" s="10" t="str">
        <f t="shared" si="75"/>
        <v>N</v>
      </c>
      <c r="AD68" s="10" t="str">
        <f t="shared" si="76"/>
        <v>K</v>
      </c>
      <c r="AE68" s="10" t="str">
        <f t="shared" si="77"/>
        <v>D</v>
      </c>
      <c r="AF68" s="10" t="str">
        <f t="shared" si="78"/>
        <v>T</v>
      </c>
      <c r="AG68" s="10"/>
      <c r="AH68" s="10">
        <f t="shared" si="79"/>
        <v>0</v>
      </c>
      <c r="AI68" s="10">
        <f t="shared" si="80"/>
        <v>0</v>
      </c>
      <c r="AJ68" s="10">
        <f t="shared" si="81"/>
        <v>1</v>
      </c>
      <c r="AK68" s="10">
        <f t="shared" si="82"/>
        <v>0</v>
      </c>
      <c r="AL68" s="10"/>
      <c r="AM68" s="10"/>
      <c r="AN68" s="10">
        <f t="shared" si="83"/>
        <v>1</v>
      </c>
      <c r="AO68" s="10">
        <f t="shared" si="84"/>
        <v>3.5</v>
      </c>
      <c r="AP68" s="10">
        <f t="shared" si="85"/>
        <v>3</v>
      </c>
      <c r="AQ68" s="10">
        <f t="shared" si="86"/>
        <v>3</v>
      </c>
      <c r="AR68" s="10">
        <f t="shared" si="87"/>
        <v>0</v>
      </c>
      <c r="AS68" s="10">
        <f t="shared" si="88"/>
        <v>0</v>
      </c>
      <c r="AT68" s="10">
        <f t="shared" si="89"/>
        <v>0</v>
      </c>
      <c r="AU68" s="10">
        <f t="shared" si="90"/>
        <v>0</v>
      </c>
      <c r="AV68" s="10">
        <f t="shared" si="91"/>
        <v>3</v>
      </c>
      <c r="AW68" s="10">
        <f t="shared" si="92"/>
        <v>0</v>
      </c>
    </row>
    <row r="69" spans="2:49" x14ac:dyDescent="0.3">
      <c r="B69" s="11">
        <f>HLOOKUP(C69,ORF2variants_protseq!$1:$2,2,FALSE)</f>
        <v>73</v>
      </c>
      <c r="C69" s="7" t="s">
        <v>74</v>
      </c>
      <c r="D69" s="9">
        <f t="shared" si="62"/>
        <v>13.75</v>
      </c>
      <c r="E69" s="10" t="s">
        <v>190</v>
      </c>
      <c r="F69" s="7" t="s">
        <v>185</v>
      </c>
      <c r="G69" s="10" t="str">
        <f>VLOOKUP(F69,H_ProtSeq!A:B,2,FALSE)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69" s="8" t="str">
        <f>VLOOKUP(C69,HHpresent!A:A,1,FALSE)</f>
        <v>SPGPDGFTAEFYQR</v>
      </c>
      <c r="I69" s="8" t="str">
        <f>VLOOKUP(C69,HHunique!A:A,1,FALSE)</f>
        <v>SPGPDGFTAEFYQR</v>
      </c>
      <c r="J69" s="11" t="e">
        <f>VLOOKUP(C69,H_NIST!B:B,1,FALSE)</f>
        <v>#N/A</v>
      </c>
      <c r="K69" s="11">
        <f>VLOOKUP(C69,Detectedpreviously!A:B,2,FALSE)</f>
        <v>4</v>
      </c>
      <c r="L69" s="10">
        <f>VLOOKUP(C69,H_SVM!C:E,3,FALSE)</f>
        <v>0.82899999999999996</v>
      </c>
      <c r="M69" s="10">
        <f>VLOOKUP(C69,H_ANN!B:D,3,FALSE)</f>
        <v>0.749</v>
      </c>
      <c r="N69" s="11">
        <f>VLOOKUP(C69,H_Bi!B:D,3,FALSE)</f>
        <v>4</v>
      </c>
      <c r="O69" s="10">
        <f>VLOOKUP($C69,H_MCPRED!$B:$D,2,FALSE)</f>
        <v>0.68</v>
      </c>
      <c r="P69" s="11">
        <f>VLOOKUP($C69,H_MCPRED!$B:$D,3,FALSE)</f>
        <v>0.4</v>
      </c>
      <c r="Q69" s="10">
        <f t="shared" si="63"/>
        <v>14</v>
      </c>
      <c r="R69" s="11">
        <f t="shared" si="64"/>
        <v>1275</v>
      </c>
      <c r="S69" s="10">
        <f t="shared" si="65"/>
        <v>0</v>
      </c>
      <c r="T69" s="11">
        <f t="shared" si="66"/>
        <v>0</v>
      </c>
      <c r="U69" s="10">
        <f t="shared" si="67"/>
        <v>470</v>
      </c>
      <c r="V69" s="11" t="str">
        <f t="shared" si="68"/>
        <v>okay</v>
      </c>
      <c r="W69" s="10" t="str">
        <f t="shared" si="69"/>
        <v>T</v>
      </c>
      <c r="X69" s="10" t="str">
        <f t="shared" si="70"/>
        <v>K</v>
      </c>
      <c r="Y69" s="10" t="str">
        <f t="shared" si="71"/>
        <v>K</v>
      </c>
      <c r="Z69" s="10" t="str">
        <f t="shared" si="72"/>
        <v>S</v>
      </c>
      <c r="AA69" s="11" t="str">
        <f t="shared" si="73"/>
        <v>P</v>
      </c>
      <c r="AB69" s="10" t="str">
        <f t="shared" si="74"/>
        <v>Y</v>
      </c>
      <c r="AC69" s="10" t="str">
        <f t="shared" si="75"/>
        <v>Q</v>
      </c>
      <c r="AD69" s="10" t="str">
        <f t="shared" si="76"/>
        <v>R</v>
      </c>
      <c r="AE69" s="10" t="str">
        <f t="shared" si="77"/>
        <v>Y</v>
      </c>
      <c r="AF69" s="10" t="str">
        <f t="shared" si="78"/>
        <v>K</v>
      </c>
      <c r="AG69" s="10"/>
      <c r="AH69" s="10">
        <f t="shared" si="79"/>
        <v>0</v>
      </c>
      <c r="AI69" s="10">
        <f t="shared" si="80"/>
        <v>1</v>
      </c>
      <c r="AJ69" s="10">
        <f t="shared" si="81"/>
        <v>0</v>
      </c>
      <c r="AK69" s="10">
        <f t="shared" si="82"/>
        <v>0</v>
      </c>
      <c r="AL69" s="10"/>
      <c r="AM69" s="10"/>
      <c r="AN69" s="10">
        <f t="shared" si="83"/>
        <v>1</v>
      </c>
      <c r="AO69" s="10">
        <f t="shared" si="84"/>
        <v>-0.25</v>
      </c>
      <c r="AP69" s="10">
        <f t="shared" si="85"/>
        <v>3</v>
      </c>
      <c r="AQ69" s="10">
        <f t="shared" si="86"/>
        <v>0</v>
      </c>
      <c r="AR69" s="10">
        <f t="shared" si="87"/>
        <v>0</v>
      </c>
      <c r="AS69" s="10">
        <f t="shared" si="88"/>
        <v>0</v>
      </c>
      <c r="AT69" s="10">
        <f t="shared" si="89"/>
        <v>0</v>
      </c>
      <c r="AU69" s="10">
        <f t="shared" si="90"/>
        <v>10</v>
      </c>
      <c r="AV69" s="10">
        <f t="shared" si="91"/>
        <v>0</v>
      </c>
      <c r="AW69" s="10">
        <f t="shared" si="92"/>
        <v>0</v>
      </c>
    </row>
    <row r="70" spans="2:49" x14ac:dyDescent="0.3">
      <c r="B70" s="11">
        <f>HLOOKUP(C70,ORF2variants_protseq!$1:$2,2,FALSE)</f>
        <v>66</v>
      </c>
      <c r="C70" s="7" t="s">
        <v>59</v>
      </c>
      <c r="D70" s="9">
        <f t="shared" si="62"/>
        <v>14</v>
      </c>
      <c r="E70" s="10" t="s">
        <v>190</v>
      </c>
      <c r="F70" s="7" t="s">
        <v>185</v>
      </c>
      <c r="G70" s="10" t="str">
        <f>VLOOKUP(F70,H_ProtSeq!A:B,2,FALSE)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70" s="8" t="str">
        <f>VLOOKUP(C70,HHpresent!A:A,1,FALSE)</f>
        <v>NLTQSR</v>
      </c>
      <c r="I70" s="8" t="str">
        <f>VLOOKUP(C70,HHunique!A:A,1,FALSE)</f>
        <v>NLTQSR</v>
      </c>
      <c r="J70" s="11" t="e">
        <f>VLOOKUP(C70,H_NIST!B:B,1,FALSE)</f>
        <v>#N/A</v>
      </c>
      <c r="K70" s="11" t="e">
        <f>VLOOKUP(C70,Detectedpreviously!A:B,2,FALSE)</f>
        <v>#N/A</v>
      </c>
      <c r="L70" s="10">
        <f>VLOOKUP(C70,H_SVM!C:E,3,FALSE)</f>
        <v>0.214</v>
      </c>
      <c r="M70" s="10">
        <f>VLOOKUP(C70,H_ANN!B:D,3,FALSE)</f>
        <v>0.25800000000000001</v>
      </c>
      <c r="N70" s="11" t="e">
        <f>VLOOKUP(C70,H_Bi!B:D,3,FALSE)</f>
        <v>#N/A</v>
      </c>
      <c r="O70" s="10">
        <f>VLOOKUP($C70,H_MCPRED!$B:$D,2,FALSE)</f>
        <v>0.53</v>
      </c>
      <c r="P70" s="11">
        <f>VLOOKUP($C70,H_MCPRED!$B:$D,3,FALSE)</f>
        <v>0.45</v>
      </c>
      <c r="Q70" s="10">
        <f t="shared" si="63"/>
        <v>6</v>
      </c>
      <c r="R70" s="11">
        <f t="shared" si="64"/>
        <v>1275</v>
      </c>
      <c r="S70" s="10">
        <f t="shared" si="65"/>
        <v>0</v>
      </c>
      <c r="T70" s="11">
        <f t="shared" si="66"/>
        <v>0</v>
      </c>
      <c r="U70" s="10">
        <f t="shared" si="67"/>
        <v>241</v>
      </c>
      <c r="V70" s="11" t="str">
        <f t="shared" si="68"/>
        <v>okay</v>
      </c>
      <c r="W70" s="10" t="str">
        <f t="shared" si="69"/>
        <v>R</v>
      </c>
      <c r="X70" s="10" t="str">
        <f t="shared" si="70"/>
        <v>I</v>
      </c>
      <c r="Y70" s="10" t="str">
        <f t="shared" si="71"/>
        <v>K</v>
      </c>
      <c r="Z70" s="10" t="str">
        <f t="shared" si="72"/>
        <v>N</v>
      </c>
      <c r="AA70" s="11" t="str">
        <f t="shared" si="73"/>
        <v>L</v>
      </c>
      <c r="AB70" s="10" t="str">
        <f t="shared" si="74"/>
        <v>Q</v>
      </c>
      <c r="AC70" s="10" t="str">
        <f t="shared" si="75"/>
        <v>S</v>
      </c>
      <c r="AD70" s="10" t="str">
        <f t="shared" si="76"/>
        <v>R</v>
      </c>
      <c r="AE70" s="10" t="str">
        <f t="shared" si="77"/>
        <v>S</v>
      </c>
      <c r="AF70" s="10" t="str">
        <f t="shared" si="78"/>
        <v>T</v>
      </c>
      <c r="AG70" s="10"/>
      <c r="AH70" s="10">
        <f t="shared" si="79"/>
        <v>0</v>
      </c>
      <c r="AI70" s="10">
        <f t="shared" si="80"/>
        <v>1</v>
      </c>
      <c r="AJ70" s="10">
        <f t="shared" si="81"/>
        <v>0</v>
      </c>
      <c r="AK70" s="10">
        <f t="shared" si="82"/>
        <v>0</v>
      </c>
      <c r="AL70" s="10"/>
      <c r="AM70" s="10"/>
      <c r="AN70" s="10">
        <f t="shared" si="83"/>
        <v>1</v>
      </c>
      <c r="AO70" s="10">
        <f t="shared" si="84"/>
        <v>3</v>
      </c>
      <c r="AP70" s="10">
        <f t="shared" si="85"/>
        <v>0</v>
      </c>
      <c r="AQ70" s="10">
        <f t="shared" si="86"/>
        <v>0</v>
      </c>
      <c r="AR70" s="10">
        <f t="shared" si="87"/>
        <v>0</v>
      </c>
      <c r="AS70" s="10">
        <f t="shared" si="88"/>
        <v>0</v>
      </c>
      <c r="AT70" s="10">
        <f t="shared" si="89"/>
        <v>0</v>
      </c>
      <c r="AU70" s="10">
        <f t="shared" si="90"/>
        <v>10</v>
      </c>
      <c r="AV70" s="10">
        <f t="shared" si="91"/>
        <v>0</v>
      </c>
      <c r="AW70" s="10">
        <f t="shared" si="92"/>
        <v>0</v>
      </c>
    </row>
    <row r="71" spans="2:49" x14ac:dyDescent="0.3">
      <c r="B71" s="11">
        <f>HLOOKUP(C71,ORF2variants_protseq!$1:$2,2,FALSE)</f>
        <v>70</v>
      </c>
      <c r="C71" s="7" t="s">
        <v>100</v>
      </c>
      <c r="D71" s="9">
        <f t="shared" si="62"/>
        <v>14</v>
      </c>
      <c r="E71" s="10" t="s">
        <v>190</v>
      </c>
      <c r="F71" s="7" t="s">
        <v>185</v>
      </c>
      <c r="G71" s="10" t="str">
        <f>VLOOKUP(F71,H_ProtSeq!A:B,2,FALSE)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71" s="8" t="str">
        <f>VLOOKUP(C71,HHpresent!A:A,1,FALSE)</f>
        <v>SILSQK</v>
      </c>
      <c r="I71" s="8" t="str">
        <f>VLOOKUP(C71,HHunique!A:A,1,FALSE)</f>
        <v>SILSQK</v>
      </c>
      <c r="J71" s="11" t="e">
        <f>VLOOKUP(C71,H_NIST!B:B,1,FALSE)</f>
        <v>#N/A</v>
      </c>
      <c r="K71" s="11" t="e">
        <f>VLOOKUP(C71,Detectedpreviously!A:B,2,FALSE)</f>
        <v>#N/A</v>
      </c>
      <c r="L71" s="10">
        <f>VLOOKUP(C71,H_SVM!C:E,3,FALSE)</f>
        <v>0.224</v>
      </c>
      <c r="M71" s="10">
        <f>VLOOKUP(C71,H_ANN!B:D,3,FALSE)</f>
        <v>0.27100000000000002</v>
      </c>
      <c r="N71" s="11" t="e">
        <f>VLOOKUP(C71,H_Bi!B:D,3,FALSE)</f>
        <v>#N/A</v>
      </c>
      <c r="O71" s="10">
        <f>VLOOKUP($C71,H_MCPRED!$B:$D,2,FALSE)</f>
        <v>0.43</v>
      </c>
      <c r="P71" s="11">
        <f>VLOOKUP($C71,H_MCPRED!$B:$D,3,FALSE)</f>
        <v>0.43</v>
      </c>
      <c r="Q71" s="10">
        <f t="shared" si="63"/>
        <v>6</v>
      </c>
      <c r="R71" s="11">
        <f t="shared" si="64"/>
        <v>1275</v>
      </c>
      <c r="S71" s="10">
        <f t="shared" si="65"/>
        <v>0</v>
      </c>
      <c r="T71" s="11">
        <f t="shared" si="66"/>
        <v>0</v>
      </c>
      <c r="U71" s="10">
        <f t="shared" si="67"/>
        <v>859</v>
      </c>
      <c r="V71" s="11" t="str">
        <f t="shared" si="68"/>
        <v>okay</v>
      </c>
      <c r="W71" s="10" t="str">
        <f t="shared" si="69"/>
        <v>I</v>
      </c>
      <c r="X71" s="10" t="str">
        <f t="shared" si="70"/>
        <v>A</v>
      </c>
      <c r="Y71" s="10" t="str">
        <f t="shared" si="71"/>
        <v>K</v>
      </c>
      <c r="Z71" s="10" t="str">
        <f t="shared" si="72"/>
        <v>S</v>
      </c>
      <c r="AA71" s="11" t="str">
        <f t="shared" si="73"/>
        <v>I</v>
      </c>
      <c r="AB71" s="10" t="str">
        <f t="shared" si="74"/>
        <v>S</v>
      </c>
      <c r="AC71" s="10" t="str">
        <f t="shared" si="75"/>
        <v>Q</v>
      </c>
      <c r="AD71" s="10" t="str">
        <f t="shared" si="76"/>
        <v>K</v>
      </c>
      <c r="AE71" s="10" t="str">
        <f t="shared" si="77"/>
        <v>N</v>
      </c>
      <c r="AF71" s="10" t="str">
        <f t="shared" si="78"/>
        <v>K</v>
      </c>
      <c r="AG71" s="10"/>
      <c r="AH71" s="10">
        <f t="shared" si="79"/>
        <v>0</v>
      </c>
      <c r="AI71" s="10">
        <f t="shared" si="80"/>
        <v>1</v>
      </c>
      <c r="AJ71" s="10">
        <f t="shared" si="81"/>
        <v>0</v>
      </c>
      <c r="AK71" s="10">
        <f t="shared" si="82"/>
        <v>0</v>
      </c>
      <c r="AL71" s="10"/>
      <c r="AM71" s="10"/>
      <c r="AN71" s="10">
        <f t="shared" si="83"/>
        <v>1</v>
      </c>
      <c r="AO71" s="10">
        <f t="shared" si="84"/>
        <v>3</v>
      </c>
      <c r="AP71" s="10">
        <f t="shared" si="85"/>
        <v>0</v>
      </c>
      <c r="AQ71" s="10">
        <f t="shared" si="86"/>
        <v>0</v>
      </c>
      <c r="AR71" s="10">
        <f t="shared" si="87"/>
        <v>0</v>
      </c>
      <c r="AS71" s="10">
        <f t="shared" si="88"/>
        <v>0</v>
      </c>
      <c r="AT71" s="10">
        <f t="shared" si="89"/>
        <v>0</v>
      </c>
      <c r="AU71" s="10">
        <f t="shared" si="90"/>
        <v>10</v>
      </c>
      <c r="AV71" s="10">
        <f t="shared" si="91"/>
        <v>0</v>
      </c>
      <c r="AW71" s="10">
        <f t="shared" si="92"/>
        <v>0</v>
      </c>
    </row>
    <row r="72" spans="2:49" x14ac:dyDescent="0.3">
      <c r="B72" s="11">
        <f>HLOOKUP(C72,ORF2variants_protseq!$1:$2,2,FALSE)</f>
        <v>74</v>
      </c>
      <c r="C72" s="7" t="s">
        <v>81</v>
      </c>
      <c r="D72" s="9">
        <f t="shared" si="62"/>
        <v>14.25</v>
      </c>
      <c r="E72" s="10" t="s">
        <v>190</v>
      </c>
      <c r="F72" s="7" t="s">
        <v>185</v>
      </c>
      <c r="G72" s="10" t="str">
        <f>VLOOKUP(F72,H_ProtSeq!A:B,2,FALSE)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72" s="8" t="str">
        <f>VLOOKUP(C72,HHpresent!A:A,1,FALSE)</f>
        <v>SINVIQHINR</v>
      </c>
      <c r="I72" s="8" t="str">
        <f>VLOOKUP(C72,HHunique!A:A,1,FALSE)</f>
        <v>SINVIQHINR</v>
      </c>
      <c r="J72" s="11" t="e">
        <f>VLOOKUP(C72,H_NIST!B:B,1,FALSE)</f>
        <v>#N/A</v>
      </c>
      <c r="K72" s="11">
        <f>VLOOKUP(C72,Detectedpreviously!A:B,2,FALSE)</f>
        <v>4</v>
      </c>
      <c r="L72" s="10">
        <f>VLOOKUP(C72,H_SVM!C:E,3,FALSE)</f>
        <v>0.50700000000000001</v>
      </c>
      <c r="M72" s="10">
        <f>VLOOKUP(C72,H_ANN!B:D,3,FALSE)</f>
        <v>0.54300000000000004</v>
      </c>
      <c r="N72" s="11">
        <f>VLOOKUP(C72,H_Bi!B:D,3,FALSE)</f>
        <v>2</v>
      </c>
      <c r="O72" s="10">
        <f>VLOOKUP($C72,H_MCPRED!$B:$D,2,FALSE)</f>
        <v>0.59</v>
      </c>
      <c r="P72" s="11">
        <f>VLOOKUP($C72,H_MCPRED!$B:$D,3,FALSE)</f>
        <v>0.73</v>
      </c>
      <c r="Q72" s="10">
        <f t="shared" si="63"/>
        <v>10</v>
      </c>
      <c r="R72" s="11">
        <f t="shared" si="64"/>
        <v>1275</v>
      </c>
      <c r="S72" s="10">
        <f t="shared" si="65"/>
        <v>0</v>
      </c>
      <c r="T72" s="11">
        <f t="shared" si="66"/>
        <v>0</v>
      </c>
      <c r="U72" s="10">
        <f t="shared" si="67"/>
        <v>579</v>
      </c>
      <c r="V72" s="11" t="str">
        <f t="shared" si="68"/>
        <v>okay</v>
      </c>
      <c r="W72" s="10" t="str">
        <f t="shared" si="69"/>
        <v>I</v>
      </c>
      <c r="X72" s="10" t="str">
        <f t="shared" si="70"/>
        <v>R</v>
      </c>
      <c r="Y72" s="10" t="str">
        <f t="shared" si="71"/>
        <v>K</v>
      </c>
      <c r="Z72" s="10" t="str">
        <f t="shared" si="72"/>
        <v>S</v>
      </c>
      <c r="AA72" s="11" t="str">
        <f t="shared" si="73"/>
        <v>I</v>
      </c>
      <c r="AB72" s="10" t="str">
        <f t="shared" si="74"/>
        <v>I</v>
      </c>
      <c r="AC72" s="10" t="str">
        <f t="shared" si="75"/>
        <v>N</v>
      </c>
      <c r="AD72" s="10" t="str">
        <f t="shared" si="76"/>
        <v>R</v>
      </c>
      <c r="AE72" s="10" t="str">
        <f t="shared" si="77"/>
        <v>A</v>
      </c>
      <c r="AF72" s="10" t="str">
        <f t="shared" si="78"/>
        <v>K</v>
      </c>
      <c r="AG72" s="10"/>
      <c r="AH72" s="10">
        <f t="shared" si="79"/>
        <v>0</v>
      </c>
      <c r="AI72" s="10">
        <f t="shared" si="80"/>
        <v>1</v>
      </c>
      <c r="AJ72" s="10">
        <f t="shared" si="81"/>
        <v>0</v>
      </c>
      <c r="AK72" s="10">
        <f t="shared" si="82"/>
        <v>0</v>
      </c>
      <c r="AL72" s="10"/>
      <c r="AM72" s="10"/>
      <c r="AN72" s="10">
        <f t="shared" si="83"/>
        <v>1</v>
      </c>
      <c r="AO72" s="10">
        <f t="shared" si="84"/>
        <v>0.25</v>
      </c>
      <c r="AP72" s="10">
        <f t="shared" si="85"/>
        <v>3</v>
      </c>
      <c r="AQ72" s="10">
        <f t="shared" si="86"/>
        <v>0</v>
      </c>
      <c r="AR72" s="10">
        <f t="shared" si="87"/>
        <v>0</v>
      </c>
      <c r="AS72" s="10">
        <f t="shared" si="88"/>
        <v>0</v>
      </c>
      <c r="AT72" s="10">
        <f t="shared" si="89"/>
        <v>0</v>
      </c>
      <c r="AU72" s="10">
        <f t="shared" si="90"/>
        <v>10</v>
      </c>
      <c r="AV72" s="10">
        <f t="shared" si="91"/>
        <v>0</v>
      </c>
      <c r="AW72" s="10">
        <f t="shared" si="92"/>
        <v>0</v>
      </c>
    </row>
    <row r="73" spans="2:49" x14ac:dyDescent="0.3">
      <c r="B73" s="11">
        <f>HLOOKUP(C73,ORF2variants_protseq!$1:$2,2,FALSE)</f>
        <v>66</v>
      </c>
      <c r="C73" s="7" t="s">
        <v>73</v>
      </c>
      <c r="D73" s="9">
        <f t="shared" si="62"/>
        <v>14.5</v>
      </c>
      <c r="E73" s="10" t="s">
        <v>190</v>
      </c>
      <c r="F73" s="7" t="s">
        <v>185</v>
      </c>
      <c r="G73" s="10" t="str">
        <f>VLOOKUP(F73,H_ProtSeq!A:B,2,FALSE)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73" s="8" t="str">
        <f>VLOOKUP(C73,HHpresent!A:A,1,FALSE)</f>
        <v>LNQEEVESLNRPITGSEIVAIINSLPTK</v>
      </c>
      <c r="I73" s="8" t="str">
        <f>VLOOKUP(C73,HHunique!A:A,1,FALSE)</f>
        <v>LNQEEVESLNRPITGSEIVAIINSLPTK</v>
      </c>
      <c r="J73" s="11" t="e">
        <f>VLOOKUP(C73,H_NIST!B:B,1,FALSE)</f>
        <v>#N/A</v>
      </c>
      <c r="K73" s="11" t="e">
        <f>VLOOKUP(C73,Detectedpreviously!A:B,2,FALSE)</f>
        <v>#N/A</v>
      </c>
      <c r="L73" s="10">
        <f>VLOOKUP(C73,H_SVM!C:E,3,FALSE)</f>
        <v>0.46500000000000002</v>
      </c>
      <c r="M73" s="10">
        <f>VLOOKUP(C73,H_ANN!B:D,3,FALSE)</f>
        <v>0.47499999999999998</v>
      </c>
      <c r="N73" s="11">
        <f>VLOOKUP(C73,H_Bi!B:D,3,FALSE)</f>
        <v>1</v>
      </c>
      <c r="O73" s="10">
        <f>VLOOKUP($C73,H_MCPRED!$B:$D,2,FALSE)</f>
        <v>0.45</v>
      </c>
      <c r="P73" s="11">
        <f>VLOOKUP($C73,H_MCPRED!$B:$D,3,FALSE)</f>
        <v>0.68</v>
      </c>
      <c r="Q73" s="10">
        <f t="shared" si="63"/>
        <v>28</v>
      </c>
      <c r="R73" s="11">
        <f t="shared" si="64"/>
        <v>1275</v>
      </c>
      <c r="S73" s="10">
        <f t="shared" si="65"/>
        <v>0</v>
      </c>
      <c r="T73" s="11">
        <f t="shared" si="66"/>
        <v>0</v>
      </c>
      <c r="U73" s="10">
        <f t="shared" si="67"/>
        <v>441</v>
      </c>
      <c r="V73" s="11" t="str">
        <f t="shared" si="68"/>
        <v>okay</v>
      </c>
      <c r="W73" s="10" t="str">
        <f t="shared" si="69"/>
        <v>L</v>
      </c>
      <c r="X73" s="10" t="str">
        <f t="shared" si="70"/>
        <v>P</v>
      </c>
      <c r="Y73" s="10" t="str">
        <f t="shared" si="71"/>
        <v>R</v>
      </c>
      <c r="Z73" s="10" t="str">
        <f t="shared" si="72"/>
        <v>L</v>
      </c>
      <c r="AA73" s="11" t="str">
        <f t="shared" si="73"/>
        <v>N</v>
      </c>
      <c r="AB73" s="10" t="str">
        <f t="shared" si="74"/>
        <v>P</v>
      </c>
      <c r="AC73" s="10" t="str">
        <f t="shared" si="75"/>
        <v>T</v>
      </c>
      <c r="AD73" s="10" t="str">
        <f t="shared" si="76"/>
        <v>K</v>
      </c>
      <c r="AE73" s="10" t="str">
        <f t="shared" si="77"/>
        <v>K</v>
      </c>
      <c r="AF73" s="10" t="str">
        <f t="shared" si="78"/>
        <v>S</v>
      </c>
      <c r="AG73" s="10"/>
      <c r="AH73" s="10">
        <f t="shared" si="79"/>
        <v>0</v>
      </c>
      <c r="AI73" s="10">
        <f t="shared" si="80"/>
        <v>1</v>
      </c>
      <c r="AJ73" s="10">
        <f t="shared" si="81"/>
        <v>0</v>
      </c>
      <c r="AK73" s="10">
        <f t="shared" si="82"/>
        <v>0</v>
      </c>
      <c r="AL73" s="10"/>
      <c r="AM73" s="10"/>
      <c r="AN73" s="10">
        <f t="shared" si="83"/>
        <v>1</v>
      </c>
      <c r="AO73" s="10">
        <f t="shared" si="84"/>
        <v>0.5</v>
      </c>
      <c r="AP73" s="10">
        <f t="shared" si="85"/>
        <v>3</v>
      </c>
      <c r="AQ73" s="10">
        <f t="shared" si="86"/>
        <v>0</v>
      </c>
      <c r="AR73" s="10">
        <f t="shared" si="87"/>
        <v>0</v>
      </c>
      <c r="AS73" s="10">
        <f t="shared" si="88"/>
        <v>0</v>
      </c>
      <c r="AT73" s="10">
        <f t="shared" si="89"/>
        <v>0</v>
      </c>
      <c r="AU73" s="10">
        <f t="shared" si="90"/>
        <v>10</v>
      </c>
      <c r="AV73" s="10">
        <f t="shared" si="91"/>
        <v>0</v>
      </c>
      <c r="AW73" s="10">
        <f t="shared" si="92"/>
        <v>0</v>
      </c>
    </row>
    <row r="74" spans="2:49" x14ac:dyDescent="0.3">
      <c r="B74" s="11">
        <f>HLOOKUP(C74,ORF2variants_protseq!$1:$2,2,FALSE)</f>
        <v>1</v>
      </c>
      <c r="C74" s="7" t="s">
        <v>82</v>
      </c>
      <c r="D74" s="9">
        <f t="shared" si="62"/>
        <v>16.75</v>
      </c>
      <c r="E74" s="10" t="s">
        <v>190</v>
      </c>
      <c r="F74" s="7" t="s">
        <v>185</v>
      </c>
      <c r="G74" s="10" t="str">
        <f>VLOOKUP(F74,H_ProtSeq!A:B,2,FALSE)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74" s="8" t="str">
        <f>VLOOKUP(C74,HHpresent!A:A,1,FALSE)</f>
        <v>NHVIISIDAEK</v>
      </c>
      <c r="I74" s="8" t="str">
        <f>VLOOKUP(C74,HHunique!A:A,1,FALSE)</f>
        <v>NHVIISIDAEK</v>
      </c>
      <c r="J74" s="11" t="e">
        <f>VLOOKUP(C74,H_NIST!B:B,1,FALSE)</f>
        <v>#N/A</v>
      </c>
      <c r="K74" s="11" t="e">
        <f>VLOOKUP(C74,Detectedpreviously!A:B,2,FALSE)</f>
        <v>#N/A</v>
      </c>
      <c r="L74" s="10">
        <f>VLOOKUP(C74,H_SVM!C:E,3,FALSE)</f>
        <v>0.57099999999999995</v>
      </c>
      <c r="M74" s="10">
        <f>VLOOKUP(C74,H_ANN!B:D,3,FALSE)</f>
        <v>0.57399999999999995</v>
      </c>
      <c r="N74" s="11">
        <f>VLOOKUP(C74,H_Bi!B:D,3,FALSE)</f>
        <v>4</v>
      </c>
      <c r="O74" s="10">
        <f>VLOOKUP($C74,H_MCPRED!$B:$D,2,FALSE)</f>
        <v>1</v>
      </c>
      <c r="P74" s="11">
        <f>VLOOKUP($C74,H_MCPRED!$B:$D,3,FALSE)</f>
        <v>0.56000000000000005</v>
      </c>
      <c r="Q74" s="10">
        <f t="shared" si="63"/>
        <v>11</v>
      </c>
      <c r="R74" s="11">
        <f t="shared" si="64"/>
        <v>1275</v>
      </c>
      <c r="S74" s="10">
        <f t="shared" si="65"/>
        <v>0</v>
      </c>
      <c r="T74" s="11">
        <f t="shared" si="66"/>
        <v>0</v>
      </c>
      <c r="U74" s="10">
        <f t="shared" si="67"/>
        <v>593</v>
      </c>
      <c r="V74" s="11" t="str">
        <f t="shared" si="68"/>
        <v>okay</v>
      </c>
      <c r="W74" s="10" t="str">
        <f t="shared" si="69"/>
        <v>K</v>
      </c>
      <c r="X74" s="10" t="str">
        <f t="shared" si="70"/>
        <v>D</v>
      </c>
      <c r="Y74" s="10" t="str">
        <f t="shared" si="71"/>
        <v>K</v>
      </c>
      <c r="Z74" s="10" t="str">
        <f t="shared" si="72"/>
        <v>N</v>
      </c>
      <c r="AA74" s="11" t="str">
        <f t="shared" si="73"/>
        <v>H</v>
      </c>
      <c r="AB74" s="10" t="str">
        <f t="shared" si="74"/>
        <v>A</v>
      </c>
      <c r="AC74" s="10" t="str">
        <f t="shared" si="75"/>
        <v>E</v>
      </c>
      <c r="AD74" s="10" t="str">
        <f t="shared" si="76"/>
        <v>K</v>
      </c>
      <c r="AE74" s="10" t="str">
        <f t="shared" si="77"/>
        <v>A</v>
      </c>
      <c r="AF74" s="10" t="str">
        <f t="shared" si="78"/>
        <v>F</v>
      </c>
      <c r="AG74" s="10"/>
      <c r="AH74" s="10">
        <f t="shared" si="79"/>
        <v>0</v>
      </c>
      <c r="AI74" s="10">
        <f t="shared" si="80"/>
        <v>1</v>
      </c>
      <c r="AJ74" s="10">
        <f t="shared" si="81"/>
        <v>1</v>
      </c>
      <c r="AK74" s="10">
        <f t="shared" si="82"/>
        <v>0</v>
      </c>
      <c r="AL74" s="10"/>
      <c r="AM74" s="10"/>
      <c r="AN74" s="10">
        <f t="shared" si="83"/>
        <v>1</v>
      </c>
      <c r="AO74" s="10">
        <f t="shared" si="84"/>
        <v>-0.25</v>
      </c>
      <c r="AP74" s="10">
        <f t="shared" si="85"/>
        <v>3</v>
      </c>
      <c r="AQ74" s="10">
        <f t="shared" si="86"/>
        <v>0</v>
      </c>
      <c r="AR74" s="10">
        <f t="shared" si="87"/>
        <v>0</v>
      </c>
      <c r="AS74" s="10">
        <f t="shared" si="88"/>
        <v>0</v>
      </c>
      <c r="AT74" s="10">
        <f t="shared" si="89"/>
        <v>0</v>
      </c>
      <c r="AU74" s="10">
        <f t="shared" si="90"/>
        <v>10</v>
      </c>
      <c r="AV74" s="10">
        <f t="shared" si="91"/>
        <v>3</v>
      </c>
      <c r="AW74" s="10">
        <f t="shared" si="92"/>
        <v>0</v>
      </c>
    </row>
    <row r="75" spans="2:49" x14ac:dyDescent="0.3">
      <c r="B75" s="11">
        <f>HLOOKUP(C75,ORF2variants_protseq!$1:$2,2,FALSE)</f>
        <v>67</v>
      </c>
      <c r="C75" s="7" t="s">
        <v>92</v>
      </c>
      <c r="D75" s="9">
        <f t="shared" si="62"/>
        <v>16.75</v>
      </c>
      <c r="E75" s="10" t="s">
        <v>190</v>
      </c>
      <c r="F75" s="7" t="s">
        <v>185</v>
      </c>
      <c r="G75" s="10" t="str">
        <f>VLOOKUP(F75,H_ProtSeq!A:B,2,FALSE)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75" s="8" t="str">
        <f>VLOOKUP(C75,HHpresent!A:A,1,FALSE)</f>
        <v>QTESQIMGELPFTIASK</v>
      </c>
      <c r="I75" s="8" t="str">
        <f>VLOOKUP(C75,HHunique!A:A,1,FALSE)</f>
        <v>QTESQIMGELPFTIASK</v>
      </c>
      <c r="J75" s="11" t="e">
        <f>VLOOKUP(C75,H_NIST!B:B,1,FALSE)</f>
        <v>#N/A</v>
      </c>
      <c r="K75" s="11" t="e">
        <f>VLOOKUP(C75,Detectedpreviously!A:B,2,FALSE)</f>
        <v>#N/A</v>
      </c>
      <c r="L75" s="10">
        <f>VLOOKUP(C75,H_SVM!C:E,3,FALSE)</f>
        <v>0.71499999999999997</v>
      </c>
      <c r="M75" s="10">
        <f>VLOOKUP(C75,H_ANN!B:D,3,FALSE)</f>
        <v>0.60499999999999998</v>
      </c>
      <c r="N75" s="11">
        <f>VLOOKUP(C75,H_Bi!B:D,3,FALSE)</f>
        <v>4</v>
      </c>
      <c r="O75" s="10">
        <f>VLOOKUP($C75,H_MCPRED!$B:$D,2,FALSE)</f>
        <v>0.48</v>
      </c>
      <c r="P75" s="11">
        <f>VLOOKUP($C75,H_MCPRED!$B:$D,3,FALSE)</f>
        <v>0.69</v>
      </c>
      <c r="Q75" s="10">
        <f t="shared" si="63"/>
        <v>17</v>
      </c>
      <c r="R75" s="11">
        <f t="shared" si="64"/>
        <v>1275</v>
      </c>
      <c r="S75" s="10">
        <f t="shared" si="65"/>
        <v>1</v>
      </c>
      <c r="T75" s="11">
        <f t="shared" si="66"/>
        <v>0</v>
      </c>
      <c r="U75" s="10">
        <f t="shared" si="67"/>
        <v>748</v>
      </c>
      <c r="V75" s="11" t="str">
        <f t="shared" si="68"/>
        <v>okay</v>
      </c>
      <c r="W75" s="10" t="str">
        <f t="shared" si="69"/>
        <v>N</v>
      </c>
      <c r="X75" s="10" t="str">
        <f t="shared" si="70"/>
        <v>N</v>
      </c>
      <c r="Y75" s="10" t="str">
        <f t="shared" si="71"/>
        <v>R</v>
      </c>
      <c r="Z75" s="10" t="str">
        <f t="shared" si="72"/>
        <v>Q</v>
      </c>
      <c r="AA75" s="11" t="str">
        <f t="shared" si="73"/>
        <v>T</v>
      </c>
      <c r="AB75" s="10" t="str">
        <f t="shared" si="74"/>
        <v>A</v>
      </c>
      <c r="AC75" s="10" t="str">
        <f t="shared" si="75"/>
        <v>S</v>
      </c>
      <c r="AD75" s="10" t="str">
        <f t="shared" si="76"/>
        <v>K</v>
      </c>
      <c r="AE75" s="10" t="str">
        <f t="shared" si="77"/>
        <v>R</v>
      </c>
      <c r="AF75" s="10" t="str">
        <f t="shared" si="78"/>
        <v>I</v>
      </c>
      <c r="AG75" s="10"/>
      <c r="AH75" s="10">
        <f t="shared" si="79"/>
        <v>0</v>
      </c>
      <c r="AI75" s="10">
        <f t="shared" si="80"/>
        <v>1</v>
      </c>
      <c r="AJ75" s="10">
        <f t="shared" si="81"/>
        <v>0</v>
      </c>
      <c r="AK75" s="10">
        <f t="shared" si="82"/>
        <v>0</v>
      </c>
      <c r="AL75" s="10"/>
      <c r="AM75" s="10"/>
      <c r="AN75" s="10">
        <f t="shared" si="83"/>
        <v>1</v>
      </c>
      <c r="AO75" s="10">
        <f t="shared" si="84"/>
        <v>-0.25</v>
      </c>
      <c r="AP75" s="10">
        <f t="shared" si="85"/>
        <v>3</v>
      </c>
      <c r="AQ75" s="10">
        <f t="shared" si="86"/>
        <v>3</v>
      </c>
      <c r="AR75" s="10">
        <f t="shared" si="87"/>
        <v>0</v>
      </c>
      <c r="AS75" s="10">
        <f t="shared" si="88"/>
        <v>0</v>
      </c>
      <c r="AT75" s="10">
        <f t="shared" si="89"/>
        <v>0</v>
      </c>
      <c r="AU75" s="10">
        <f t="shared" si="90"/>
        <v>10</v>
      </c>
      <c r="AV75" s="10">
        <f t="shared" si="91"/>
        <v>0</v>
      </c>
      <c r="AW75" s="10">
        <f t="shared" si="92"/>
        <v>0</v>
      </c>
    </row>
    <row r="76" spans="2:49" x14ac:dyDescent="0.3">
      <c r="B76" s="11">
        <f>HLOOKUP(C76,ORF2variants_protseq!$1:$2,2,FALSE)</f>
        <v>71</v>
      </c>
      <c r="C76" s="7" t="s">
        <v>107</v>
      </c>
      <c r="D76" s="9">
        <f t="shared" si="62"/>
        <v>16.75</v>
      </c>
      <c r="E76" s="10" t="s">
        <v>190</v>
      </c>
      <c r="F76" s="7" t="s">
        <v>185</v>
      </c>
      <c r="G76" s="10" t="str">
        <f>VLOOKUP(F76,H_ProtSeq!A:B,2,FALSE)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76" s="8" t="str">
        <f>VLOOKUP(C76,HHpresent!A:A,1,FALSE)</f>
        <v>LDPFLTPYTK</v>
      </c>
      <c r="I76" s="8" t="str">
        <f>VLOOKUP(C76,HHunique!A:A,1,FALSE)</f>
        <v>LDPFLTPYTK</v>
      </c>
      <c r="J76" s="11" t="e">
        <f>VLOOKUP(C76,H_NIST!B:B,1,FALSE)</f>
        <v>#N/A</v>
      </c>
      <c r="K76" s="11" t="e">
        <f>VLOOKUP(C76,Detectedpreviously!A:B,2,FALSE)</f>
        <v>#N/A</v>
      </c>
      <c r="L76" s="10">
        <f>VLOOKUP(C76,H_SVM!C:E,3,FALSE)</f>
        <v>0.58699999999999997</v>
      </c>
      <c r="M76" s="10">
        <f>VLOOKUP(C76,H_ANN!B:D,3,FALSE)</f>
        <v>0.54100000000000004</v>
      </c>
      <c r="N76" s="11">
        <f>VLOOKUP(C76,H_Bi!B:D,3,FALSE)</f>
        <v>4</v>
      </c>
      <c r="O76" s="10">
        <f>VLOOKUP($C76,H_MCPRED!$B:$D,2,FALSE)</f>
        <v>0.93</v>
      </c>
      <c r="P76" s="11">
        <f>VLOOKUP($C76,H_MCPRED!$B:$D,3,FALSE)</f>
        <v>0.41</v>
      </c>
      <c r="Q76" s="10">
        <f t="shared" si="63"/>
        <v>10</v>
      </c>
      <c r="R76" s="11">
        <f t="shared" si="64"/>
        <v>1275</v>
      </c>
      <c r="S76" s="10">
        <f t="shared" si="65"/>
        <v>0</v>
      </c>
      <c r="T76" s="11">
        <f t="shared" si="66"/>
        <v>0</v>
      </c>
      <c r="U76" s="10">
        <f t="shared" si="67"/>
        <v>949</v>
      </c>
      <c r="V76" s="11" t="str">
        <f t="shared" si="68"/>
        <v>okay</v>
      </c>
      <c r="W76" s="10" t="str">
        <f t="shared" si="69"/>
        <v>K</v>
      </c>
      <c r="X76" s="10" t="str">
        <f t="shared" si="70"/>
        <v>L</v>
      </c>
      <c r="Y76" s="10" t="str">
        <f t="shared" si="71"/>
        <v>K</v>
      </c>
      <c r="Z76" s="10" t="str">
        <f t="shared" si="72"/>
        <v>L</v>
      </c>
      <c r="AA76" s="11" t="str">
        <f t="shared" si="73"/>
        <v>D</v>
      </c>
      <c r="AB76" s="10" t="str">
        <f t="shared" si="74"/>
        <v>Y</v>
      </c>
      <c r="AC76" s="10" t="str">
        <f t="shared" si="75"/>
        <v>T</v>
      </c>
      <c r="AD76" s="10" t="str">
        <f t="shared" si="76"/>
        <v>K</v>
      </c>
      <c r="AE76" s="10" t="str">
        <f t="shared" si="77"/>
        <v>I</v>
      </c>
      <c r="AF76" s="10" t="str">
        <f t="shared" si="78"/>
        <v>N</v>
      </c>
      <c r="AG76" s="10"/>
      <c r="AH76" s="10">
        <f t="shared" si="79"/>
        <v>0</v>
      </c>
      <c r="AI76" s="10">
        <f t="shared" si="80"/>
        <v>1</v>
      </c>
      <c r="AJ76" s="10">
        <f t="shared" si="81"/>
        <v>1</v>
      </c>
      <c r="AK76" s="10">
        <f t="shared" si="82"/>
        <v>0</v>
      </c>
      <c r="AL76" s="10"/>
      <c r="AM76" s="10"/>
      <c r="AN76" s="10">
        <f t="shared" si="83"/>
        <v>1</v>
      </c>
      <c r="AO76" s="10">
        <f t="shared" si="84"/>
        <v>-0.25</v>
      </c>
      <c r="AP76" s="10">
        <f t="shared" si="85"/>
        <v>3</v>
      </c>
      <c r="AQ76" s="10">
        <f t="shared" si="86"/>
        <v>0</v>
      </c>
      <c r="AR76" s="10">
        <f t="shared" si="87"/>
        <v>0</v>
      </c>
      <c r="AS76" s="10">
        <f t="shared" si="88"/>
        <v>0</v>
      </c>
      <c r="AT76" s="10">
        <f t="shared" si="89"/>
        <v>0</v>
      </c>
      <c r="AU76" s="10">
        <f t="shared" si="90"/>
        <v>10</v>
      </c>
      <c r="AV76" s="10">
        <f t="shared" si="91"/>
        <v>3</v>
      </c>
      <c r="AW76" s="10">
        <f t="shared" si="92"/>
        <v>0</v>
      </c>
    </row>
    <row r="77" spans="2:49" x14ac:dyDescent="0.3">
      <c r="B77" s="11">
        <f>HLOOKUP(C77,ORF2variants_protseq!$1:$2,2,FALSE)</f>
        <v>71</v>
      </c>
      <c r="C77" s="7" t="s">
        <v>46</v>
      </c>
      <c r="D77" s="9">
        <f t="shared" si="62"/>
        <v>17</v>
      </c>
      <c r="E77" s="10" t="s">
        <v>190</v>
      </c>
      <c r="F77" s="7" t="s">
        <v>185</v>
      </c>
      <c r="G77" s="10" t="str">
        <f>VLOOKUP(F77,H_ProtSeq!A:B,2,FALSE)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77" s="8" t="str">
        <f>VLOOKUP(C77,HHpresent!A:A,1,FALSE)</f>
        <v>LASWIK</v>
      </c>
      <c r="I77" s="8" t="str">
        <f>VLOOKUP(C77,HHunique!A:A,1,FALSE)</f>
        <v>LASWIK</v>
      </c>
      <c r="J77" s="11" t="e">
        <f>VLOOKUP(C77,H_NIST!B:B,1,FALSE)</f>
        <v>#N/A</v>
      </c>
      <c r="K77" s="11" t="e">
        <f>VLOOKUP(C77,Detectedpreviously!A:B,2,FALSE)</f>
        <v>#N/A</v>
      </c>
      <c r="L77" s="10">
        <f>VLOOKUP(C77,H_SVM!C:E,3,FALSE)</f>
        <v>0.222</v>
      </c>
      <c r="M77" s="10">
        <f>VLOOKUP(C77,H_ANN!B:D,3,FALSE)</f>
        <v>0.26600000000000001</v>
      </c>
      <c r="N77" s="11" t="e">
        <f>VLOOKUP(C77,H_Bi!B:D,3,FALSE)</f>
        <v>#N/A</v>
      </c>
      <c r="O77" s="10">
        <f>VLOOKUP($C77,H_MCPRED!$B:$D,2,FALSE)</f>
        <v>0.89</v>
      </c>
      <c r="P77" s="11">
        <f>VLOOKUP($C77,H_MCPRED!$B:$D,3,FALSE)</f>
        <v>0.38</v>
      </c>
      <c r="Q77" s="10">
        <f t="shared" si="63"/>
        <v>6</v>
      </c>
      <c r="R77" s="11">
        <f t="shared" si="64"/>
        <v>1275</v>
      </c>
      <c r="S77" s="10">
        <f t="shared" si="65"/>
        <v>0</v>
      </c>
      <c r="T77" s="11">
        <f t="shared" si="66"/>
        <v>0</v>
      </c>
      <c r="U77" s="10">
        <f t="shared" si="67"/>
        <v>27</v>
      </c>
      <c r="V77" s="11" t="str">
        <f t="shared" si="68"/>
        <v>okay</v>
      </c>
      <c r="W77" s="10" t="str">
        <f t="shared" si="69"/>
        <v>R</v>
      </c>
      <c r="X77" s="10" t="str">
        <f t="shared" si="70"/>
        <v>H</v>
      </c>
      <c r="Y77" s="10" t="str">
        <f t="shared" si="71"/>
        <v>R</v>
      </c>
      <c r="Z77" s="10" t="str">
        <f t="shared" si="72"/>
        <v>L</v>
      </c>
      <c r="AA77" s="11" t="str">
        <f t="shared" si="73"/>
        <v>A</v>
      </c>
      <c r="AB77" s="10" t="str">
        <f t="shared" si="74"/>
        <v>W</v>
      </c>
      <c r="AC77" s="10" t="str">
        <f t="shared" si="75"/>
        <v>I</v>
      </c>
      <c r="AD77" s="10" t="str">
        <f t="shared" si="76"/>
        <v>K</v>
      </c>
      <c r="AE77" s="10" t="str">
        <f t="shared" si="77"/>
        <v>S</v>
      </c>
      <c r="AF77" s="10" t="str">
        <f t="shared" si="78"/>
        <v>Q</v>
      </c>
      <c r="AG77" s="10"/>
      <c r="AH77" s="10">
        <f t="shared" si="79"/>
        <v>0</v>
      </c>
      <c r="AI77" s="10">
        <f t="shared" si="80"/>
        <v>1</v>
      </c>
      <c r="AJ77" s="10">
        <f t="shared" si="81"/>
        <v>0</v>
      </c>
      <c r="AK77" s="10">
        <f t="shared" si="82"/>
        <v>0</v>
      </c>
      <c r="AL77" s="10"/>
      <c r="AM77" s="10"/>
      <c r="AN77" s="10">
        <f t="shared" si="83"/>
        <v>1</v>
      </c>
      <c r="AO77" s="10">
        <f t="shared" si="84"/>
        <v>3</v>
      </c>
      <c r="AP77" s="10">
        <f t="shared" si="85"/>
        <v>3</v>
      </c>
      <c r="AQ77" s="10">
        <f t="shared" si="86"/>
        <v>0</v>
      </c>
      <c r="AR77" s="10">
        <f t="shared" si="87"/>
        <v>0</v>
      </c>
      <c r="AS77" s="10">
        <f t="shared" si="88"/>
        <v>0</v>
      </c>
      <c r="AT77" s="10">
        <f t="shared" si="89"/>
        <v>0</v>
      </c>
      <c r="AU77" s="10">
        <f t="shared" si="90"/>
        <v>10</v>
      </c>
      <c r="AV77" s="10">
        <f t="shared" si="91"/>
        <v>0</v>
      </c>
      <c r="AW77" s="10">
        <f t="shared" si="92"/>
        <v>0</v>
      </c>
    </row>
    <row r="78" spans="2:49" x14ac:dyDescent="0.3">
      <c r="B78" s="11">
        <f>HLOOKUP(C78,ORF2variants_protseq!$1:$2,2,FALSE)</f>
        <v>73</v>
      </c>
      <c r="C78" s="7" t="s">
        <v>79</v>
      </c>
      <c r="D78" s="9">
        <f t="shared" si="62"/>
        <v>17</v>
      </c>
      <c r="E78" s="10" t="s">
        <v>190</v>
      </c>
      <c r="F78" s="7" t="s">
        <v>185</v>
      </c>
      <c r="G78" s="10" t="str">
        <f>VLOOKUP(F78,H_ProtSeq!A:B,2,FALSE)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78" s="8" t="str">
        <f>VLOOKUP(C78,HHpresent!A:A,1,FALSE)</f>
        <v>IQQHIK</v>
      </c>
      <c r="I78" s="8" t="str">
        <f>VLOOKUP(C78,HHunique!A:A,1,FALSE)</f>
        <v>IQQHIK</v>
      </c>
      <c r="J78" s="11" t="e">
        <f>VLOOKUP(C78,H_NIST!B:B,1,FALSE)</f>
        <v>#N/A</v>
      </c>
      <c r="K78" s="11" t="e">
        <f>VLOOKUP(C78,Detectedpreviously!A:B,2,FALSE)</f>
        <v>#N/A</v>
      </c>
      <c r="L78" s="10">
        <f>VLOOKUP(C78,H_SVM!C:E,3,FALSE)</f>
        <v>0.17799999999999999</v>
      </c>
      <c r="M78" s="10">
        <f>VLOOKUP(C78,H_ANN!B:D,3,FALSE)</f>
        <v>0.216</v>
      </c>
      <c r="N78" s="11" t="e">
        <f>VLOOKUP(C78,H_Bi!B:D,3,FALSE)</f>
        <v>#N/A</v>
      </c>
      <c r="O78" s="10">
        <f>VLOOKUP($C78,H_MCPRED!$B:$D,2,FALSE)</f>
        <v>0.46</v>
      </c>
      <c r="P78" s="11">
        <f>VLOOKUP($C78,H_MCPRED!$B:$D,3,FALSE)</f>
        <v>0.64</v>
      </c>
      <c r="Q78" s="10">
        <f t="shared" si="63"/>
        <v>6</v>
      </c>
      <c r="R78" s="11">
        <f t="shared" si="64"/>
        <v>1275</v>
      </c>
      <c r="S78" s="10">
        <f t="shared" si="65"/>
        <v>0</v>
      </c>
      <c r="T78" s="11">
        <f t="shared" si="66"/>
        <v>0</v>
      </c>
      <c r="U78" s="10">
        <f t="shared" si="67"/>
        <v>551</v>
      </c>
      <c r="V78" s="11" t="str">
        <f t="shared" si="68"/>
        <v>okay</v>
      </c>
      <c r="W78" s="10" t="str">
        <f t="shared" si="69"/>
        <v>A</v>
      </c>
      <c r="X78" s="10" t="str">
        <f t="shared" si="70"/>
        <v>N</v>
      </c>
      <c r="Y78" s="10" t="str">
        <f t="shared" si="71"/>
        <v>R</v>
      </c>
      <c r="Z78" s="10" t="str">
        <f t="shared" si="72"/>
        <v>I</v>
      </c>
      <c r="AA78" s="11" t="str">
        <f t="shared" si="73"/>
        <v>Q</v>
      </c>
      <c r="AB78" s="10" t="str">
        <f t="shared" si="74"/>
        <v>H</v>
      </c>
      <c r="AC78" s="10" t="str">
        <f t="shared" si="75"/>
        <v>I</v>
      </c>
      <c r="AD78" s="10" t="str">
        <f t="shared" si="76"/>
        <v>K</v>
      </c>
      <c r="AE78" s="10" t="str">
        <f t="shared" si="77"/>
        <v>K</v>
      </c>
      <c r="AF78" s="10" t="str">
        <f t="shared" si="78"/>
        <v>L</v>
      </c>
      <c r="AG78" s="10"/>
      <c r="AH78" s="10">
        <f t="shared" si="79"/>
        <v>0</v>
      </c>
      <c r="AI78" s="10">
        <f t="shared" si="80"/>
        <v>1</v>
      </c>
      <c r="AJ78" s="10">
        <f t="shared" si="81"/>
        <v>0</v>
      </c>
      <c r="AK78" s="10">
        <f t="shared" si="82"/>
        <v>0</v>
      </c>
      <c r="AL78" s="10"/>
      <c r="AM78" s="10"/>
      <c r="AN78" s="10">
        <f t="shared" si="83"/>
        <v>1</v>
      </c>
      <c r="AO78" s="10">
        <f t="shared" si="84"/>
        <v>3</v>
      </c>
      <c r="AP78" s="10">
        <f t="shared" si="85"/>
        <v>3</v>
      </c>
      <c r="AQ78" s="10">
        <f t="shared" si="86"/>
        <v>0</v>
      </c>
      <c r="AR78" s="10">
        <f t="shared" si="87"/>
        <v>0</v>
      </c>
      <c r="AS78" s="10">
        <f t="shared" si="88"/>
        <v>0</v>
      </c>
      <c r="AT78" s="10">
        <f t="shared" si="89"/>
        <v>0</v>
      </c>
      <c r="AU78" s="10">
        <f t="shared" si="90"/>
        <v>10</v>
      </c>
      <c r="AV78" s="10">
        <f t="shared" si="91"/>
        <v>0</v>
      </c>
      <c r="AW78" s="10">
        <f t="shared" si="92"/>
        <v>0</v>
      </c>
    </row>
    <row r="79" spans="2:49" x14ac:dyDescent="0.3">
      <c r="B79" s="11">
        <f>HLOOKUP(C79,ORF2variants_protseq!$1:$2,2,FALSE)</f>
        <v>70</v>
      </c>
      <c r="C79" s="7" t="s">
        <v>99</v>
      </c>
      <c r="D79" s="9">
        <f t="shared" si="62"/>
        <v>17</v>
      </c>
      <c r="E79" s="10" t="s">
        <v>190</v>
      </c>
      <c r="F79" s="7" t="s">
        <v>185</v>
      </c>
      <c r="G79" s="10" t="str">
        <f>VLOOKUP(F79,H_ProtSeq!A:B,2,FALSE)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79" s="8" t="str">
        <f>VLOOKUP(C79,HHpresent!A:A,1,FALSE)</f>
        <v>FIWNQK</v>
      </c>
      <c r="I79" s="8" t="str">
        <f>VLOOKUP(C79,HHunique!A:A,1,FALSE)</f>
        <v>FIWNQK</v>
      </c>
      <c r="J79" s="11" t="e">
        <f>VLOOKUP(C79,H_NIST!B:B,1,FALSE)</f>
        <v>#N/A</v>
      </c>
      <c r="K79" s="11">
        <f>VLOOKUP(C79,Detectedpreviously!A:B,2,FALSE)</f>
        <v>4</v>
      </c>
      <c r="L79" s="10">
        <f>VLOOKUP(C79,H_SVM!C:E,3,FALSE)</f>
        <v>0.20100000000000001</v>
      </c>
      <c r="M79" s="10">
        <f>VLOOKUP(C79,H_ANN!B:D,3,FALSE)</f>
        <v>0.247</v>
      </c>
      <c r="N79" s="11" t="e">
        <f>VLOOKUP(C79,H_Bi!B:D,3,FALSE)</f>
        <v>#N/A</v>
      </c>
      <c r="O79" s="10">
        <f>VLOOKUP($C79,H_MCPRED!$B:$D,2,FALSE)</f>
        <v>0.49</v>
      </c>
      <c r="P79" s="11">
        <f>VLOOKUP($C79,H_MCPRED!$B:$D,3,FALSE)</f>
        <v>0.65</v>
      </c>
      <c r="Q79" s="10">
        <f t="shared" si="63"/>
        <v>6</v>
      </c>
      <c r="R79" s="11">
        <f t="shared" si="64"/>
        <v>1275</v>
      </c>
      <c r="S79" s="10">
        <f t="shared" si="65"/>
        <v>0</v>
      </c>
      <c r="T79" s="11">
        <f t="shared" si="66"/>
        <v>0</v>
      </c>
      <c r="U79" s="10">
        <f t="shared" si="67"/>
        <v>847</v>
      </c>
      <c r="V79" s="11" t="str">
        <f t="shared" si="68"/>
        <v>okay</v>
      </c>
      <c r="W79" s="10" t="str">
        <f t="shared" si="69"/>
        <v>T</v>
      </c>
      <c r="X79" s="10" t="str">
        <f t="shared" si="70"/>
        <v>L</v>
      </c>
      <c r="Y79" s="10" t="str">
        <f t="shared" si="71"/>
        <v>K</v>
      </c>
      <c r="Z79" s="10" t="str">
        <f t="shared" si="72"/>
        <v>F</v>
      </c>
      <c r="AA79" s="11" t="str">
        <f t="shared" si="73"/>
        <v>I</v>
      </c>
      <c r="AB79" s="10" t="str">
        <f t="shared" si="74"/>
        <v>N</v>
      </c>
      <c r="AC79" s="10" t="str">
        <f t="shared" si="75"/>
        <v>Q</v>
      </c>
      <c r="AD79" s="10" t="str">
        <f t="shared" si="76"/>
        <v>K</v>
      </c>
      <c r="AE79" s="10" t="str">
        <f t="shared" si="77"/>
        <v>R</v>
      </c>
      <c r="AF79" s="10" t="str">
        <f t="shared" si="78"/>
        <v>A</v>
      </c>
      <c r="AG79" s="10"/>
      <c r="AH79" s="10">
        <f t="shared" si="79"/>
        <v>0</v>
      </c>
      <c r="AI79" s="10">
        <f t="shared" si="80"/>
        <v>1</v>
      </c>
      <c r="AJ79" s="10">
        <f t="shared" si="81"/>
        <v>0</v>
      </c>
      <c r="AK79" s="10">
        <f t="shared" si="82"/>
        <v>0</v>
      </c>
      <c r="AL79" s="10"/>
      <c r="AM79" s="10"/>
      <c r="AN79" s="10">
        <f t="shared" si="83"/>
        <v>1</v>
      </c>
      <c r="AO79" s="10">
        <f t="shared" si="84"/>
        <v>3</v>
      </c>
      <c r="AP79" s="10">
        <f t="shared" si="85"/>
        <v>3</v>
      </c>
      <c r="AQ79" s="10">
        <f t="shared" si="86"/>
        <v>0</v>
      </c>
      <c r="AR79" s="10">
        <f t="shared" si="87"/>
        <v>0</v>
      </c>
      <c r="AS79" s="10">
        <f t="shared" si="88"/>
        <v>0</v>
      </c>
      <c r="AT79" s="10">
        <f t="shared" si="89"/>
        <v>0</v>
      </c>
      <c r="AU79" s="10">
        <f t="shared" si="90"/>
        <v>10</v>
      </c>
      <c r="AV79" s="10">
        <f t="shared" si="91"/>
        <v>0</v>
      </c>
      <c r="AW79" s="10">
        <f t="shared" si="92"/>
        <v>0</v>
      </c>
    </row>
    <row r="80" spans="2:49" x14ac:dyDescent="0.3">
      <c r="B80" s="11">
        <f>HLOOKUP(C80,ORF2variants_protseq!$1:$2,2,FALSE)</f>
        <v>65</v>
      </c>
      <c r="C80" s="7" t="s">
        <v>104</v>
      </c>
      <c r="D80" s="9">
        <f t="shared" si="62"/>
        <v>17</v>
      </c>
      <c r="E80" s="10" t="s">
        <v>190</v>
      </c>
      <c r="F80" s="7" t="s">
        <v>185</v>
      </c>
      <c r="G80" s="10" t="str">
        <f>VLOOKUP(F80,H_ProtSeq!A:B,2,FALSE)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80" s="8" t="str">
        <f>VLOOKUP(C80,HHpresent!A:A,1,FALSE)</f>
        <v>TEPSEIMPHIYNYLIFDKPEK</v>
      </c>
      <c r="I80" s="8" t="str">
        <f>VLOOKUP(C80,HHunique!A:A,1,FALSE)</f>
        <v>TEPSEIMPHIYNYLIFDKPEK</v>
      </c>
      <c r="J80" s="11" t="e">
        <f>VLOOKUP(C80,H_NIST!B:B,1,FALSE)</f>
        <v>#N/A</v>
      </c>
      <c r="K80" s="11" t="e">
        <f>VLOOKUP(C80,Detectedpreviously!A:B,2,FALSE)</f>
        <v>#N/A</v>
      </c>
      <c r="L80" s="10">
        <f>VLOOKUP(C80,H_SVM!C:E,3,FALSE)</f>
        <v>0.47899999999999998</v>
      </c>
      <c r="M80" s="10">
        <f>VLOOKUP(C80,H_ANN!B:D,3,FALSE)</f>
        <v>0.45600000000000002</v>
      </c>
      <c r="N80" s="11">
        <f>VLOOKUP(C80,H_Bi!B:D,3,FALSE)</f>
        <v>3</v>
      </c>
      <c r="O80" s="10">
        <f>VLOOKUP($C80,H_MCPRED!$B:$D,2,FALSE)</f>
        <v>0.54</v>
      </c>
      <c r="P80" s="11">
        <f>VLOOKUP($C80,H_MCPRED!$B:$D,3,FALSE)</f>
        <v>0.56000000000000005</v>
      </c>
      <c r="Q80" s="10">
        <f t="shared" si="63"/>
        <v>21</v>
      </c>
      <c r="R80" s="11">
        <f t="shared" si="64"/>
        <v>1275</v>
      </c>
      <c r="S80" s="10">
        <f t="shared" si="65"/>
        <v>1</v>
      </c>
      <c r="T80" s="11">
        <f t="shared" si="66"/>
        <v>0</v>
      </c>
      <c r="U80" s="10">
        <f t="shared" si="67"/>
        <v>902</v>
      </c>
      <c r="V80" s="11" t="str">
        <f t="shared" si="68"/>
        <v>okay</v>
      </c>
      <c r="W80" s="10" t="str">
        <f t="shared" si="69"/>
        <v>W</v>
      </c>
      <c r="X80" s="10" t="str">
        <f t="shared" si="70"/>
        <v>N</v>
      </c>
      <c r="Y80" s="10" t="str">
        <f t="shared" si="71"/>
        <v>R</v>
      </c>
      <c r="Z80" s="10" t="str">
        <f t="shared" si="72"/>
        <v>T</v>
      </c>
      <c r="AA80" s="11" t="str">
        <f t="shared" si="73"/>
        <v>E</v>
      </c>
      <c r="AB80" s="10" t="str">
        <f t="shared" si="74"/>
        <v>P</v>
      </c>
      <c r="AC80" s="10" t="str">
        <f t="shared" si="75"/>
        <v>E</v>
      </c>
      <c r="AD80" s="10" t="str">
        <f t="shared" si="76"/>
        <v>K</v>
      </c>
      <c r="AE80" s="10" t="str">
        <f t="shared" si="77"/>
        <v>N</v>
      </c>
      <c r="AF80" s="10" t="str">
        <f t="shared" si="78"/>
        <v>K</v>
      </c>
      <c r="AG80" s="10"/>
      <c r="AH80" s="10">
        <f t="shared" si="79"/>
        <v>0</v>
      </c>
      <c r="AI80" s="10">
        <f t="shared" si="80"/>
        <v>1</v>
      </c>
      <c r="AJ80" s="10">
        <f t="shared" si="81"/>
        <v>1</v>
      </c>
      <c r="AK80" s="10">
        <f t="shared" si="82"/>
        <v>0</v>
      </c>
      <c r="AL80" s="10"/>
      <c r="AM80" s="10"/>
      <c r="AN80" s="10">
        <f t="shared" si="83"/>
        <v>1</v>
      </c>
      <c r="AO80" s="10">
        <f t="shared" si="84"/>
        <v>0</v>
      </c>
      <c r="AP80" s="10">
        <f t="shared" si="85"/>
        <v>0</v>
      </c>
      <c r="AQ80" s="10">
        <f t="shared" si="86"/>
        <v>3</v>
      </c>
      <c r="AR80" s="10">
        <f t="shared" si="87"/>
        <v>0</v>
      </c>
      <c r="AS80" s="10">
        <f t="shared" si="88"/>
        <v>0</v>
      </c>
      <c r="AT80" s="10">
        <f t="shared" si="89"/>
        <v>0</v>
      </c>
      <c r="AU80" s="10">
        <f t="shared" si="90"/>
        <v>10</v>
      </c>
      <c r="AV80" s="10">
        <f t="shared" si="91"/>
        <v>3</v>
      </c>
      <c r="AW80" s="10">
        <f t="shared" si="92"/>
        <v>0</v>
      </c>
    </row>
    <row r="81" spans="2:49" x14ac:dyDescent="0.3">
      <c r="B81" s="11">
        <f>HLOOKUP(C81,ORF2variants_protseq!$1:$2,2,FALSE)</f>
        <v>52</v>
      </c>
      <c r="C81" s="7" t="s">
        <v>108</v>
      </c>
      <c r="D81" s="9">
        <f t="shared" si="62"/>
        <v>17</v>
      </c>
      <c r="E81" s="10" t="s">
        <v>190</v>
      </c>
      <c r="F81" s="7" t="s">
        <v>185</v>
      </c>
      <c r="G81" s="10" t="str">
        <f>VLOOKUP(F81,H_ProtSeq!A:B,2,FALSE)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81" s="8" t="str">
        <f>VLOOKUP(C81,HHpresent!A:A,1,FALSE)</f>
        <v>DLNVKPK</v>
      </c>
      <c r="I81" s="8" t="str">
        <f>VLOOKUP(C81,HHunique!A:A,1,FALSE)</f>
        <v>DLNVKPK</v>
      </c>
      <c r="J81" s="11" t="e">
        <f>VLOOKUP(C81,H_NIST!B:B,1,FALSE)</f>
        <v>#N/A</v>
      </c>
      <c r="K81" s="11" t="e">
        <f>VLOOKUP(C81,Detectedpreviously!A:B,2,FALSE)</f>
        <v>#N/A</v>
      </c>
      <c r="L81" s="10">
        <f>VLOOKUP(C81,H_SVM!C:E,3,FALSE)</f>
        <v>0.23100000000000001</v>
      </c>
      <c r="M81" s="10">
        <f>VLOOKUP(C81,H_ANN!B:D,3,FALSE)</f>
        <v>0.27800000000000002</v>
      </c>
      <c r="N81" s="11" t="e">
        <f>VLOOKUP(C81,H_Bi!B:D,3,FALSE)</f>
        <v>#N/A</v>
      </c>
      <c r="O81" s="10">
        <f>VLOOKUP($C81,H_MCPRED!$B:$D,2,FALSE)</f>
        <v>0.53</v>
      </c>
      <c r="P81" s="11">
        <f>VLOOKUP($C81,H_MCPRED!$B:$D,3,FALSE)</f>
        <v>0.55000000000000004</v>
      </c>
      <c r="Q81" s="10">
        <f t="shared" si="63"/>
        <v>7</v>
      </c>
      <c r="R81" s="11">
        <f t="shared" si="64"/>
        <v>1275</v>
      </c>
      <c r="S81" s="10">
        <f t="shared" si="65"/>
        <v>0</v>
      </c>
      <c r="T81" s="11">
        <f t="shared" si="66"/>
        <v>0</v>
      </c>
      <c r="U81" s="10">
        <f t="shared" si="67"/>
        <v>966</v>
      </c>
      <c r="V81" s="11" t="str">
        <f t="shared" si="68"/>
        <v>okay</v>
      </c>
      <c r="W81" s="10" t="str">
        <f t="shared" si="69"/>
        <v>W</v>
      </c>
      <c r="X81" s="10" t="str">
        <f t="shared" si="70"/>
        <v>I</v>
      </c>
      <c r="Y81" s="10" t="str">
        <f t="shared" si="71"/>
        <v>K</v>
      </c>
      <c r="Z81" s="10" t="str">
        <f t="shared" si="72"/>
        <v>D</v>
      </c>
      <c r="AA81" s="11" t="str">
        <f t="shared" si="73"/>
        <v>L</v>
      </c>
      <c r="AB81" s="10" t="str">
        <f t="shared" si="74"/>
        <v>K</v>
      </c>
      <c r="AC81" s="10" t="str">
        <f t="shared" si="75"/>
        <v>P</v>
      </c>
      <c r="AD81" s="10" t="str">
        <f t="shared" si="76"/>
        <v>K</v>
      </c>
      <c r="AE81" s="10" t="str">
        <f t="shared" si="77"/>
        <v>T</v>
      </c>
      <c r="AF81" s="10" t="str">
        <f t="shared" si="78"/>
        <v>I</v>
      </c>
      <c r="AG81" s="10"/>
      <c r="AH81" s="10">
        <f t="shared" si="79"/>
        <v>0</v>
      </c>
      <c r="AI81" s="10">
        <f t="shared" si="80"/>
        <v>1</v>
      </c>
      <c r="AJ81" s="10">
        <f t="shared" si="81"/>
        <v>1</v>
      </c>
      <c r="AK81" s="10">
        <f t="shared" si="82"/>
        <v>0</v>
      </c>
      <c r="AL81" s="10"/>
      <c r="AM81" s="10"/>
      <c r="AN81" s="10">
        <f t="shared" si="83"/>
        <v>1</v>
      </c>
      <c r="AO81" s="10">
        <f t="shared" si="84"/>
        <v>3</v>
      </c>
      <c r="AP81" s="10">
        <f t="shared" si="85"/>
        <v>0</v>
      </c>
      <c r="AQ81" s="10">
        <f t="shared" si="86"/>
        <v>0</v>
      </c>
      <c r="AR81" s="10">
        <f t="shared" si="87"/>
        <v>0</v>
      </c>
      <c r="AS81" s="10">
        <f t="shared" si="88"/>
        <v>0</v>
      </c>
      <c r="AT81" s="10">
        <f t="shared" si="89"/>
        <v>0</v>
      </c>
      <c r="AU81" s="10">
        <f t="shared" si="90"/>
        <v>10</v>
      </c>
      <c r="AV81" s="10">
        <f t="shared" si="91"/>
        <v>3</v>
      </c>
      <c r="AW81" s="10">
        <f t="shared" si="92"/>
        <v>0</v>
      </c>
    </row>
    <row r="82" spans="2:49" x14ac:dyDescent="0.3">
      <c r="B82" s="11">
        <f>HLOOKUP(C82,ORF2variants_protseq!$1:$2,2,FALSE)</f>
        <v>71</v>
      </c>
      <c r="C82" s="7" t="s">
        <v>126</v>
      </c>
      <c r="D82" s="9">
        <f t="shared" si="62"/>
        <v>17</v>
      </c>
      <c r="E82" s="10" t="s">
        <v>190</v>
      </c>
      <c r="F82" s="7" t="s">
        <v>185</v>
      </c>
      <c r="G82" s="10" t="str">
        <f>VLOOKUP(F82,H_ProtSeq!A:B,2,FALSE)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82" s="8" t="str">
        <f>VLOOKUP(C82,HHpresent!A:A,1,FALSE)</f>
        <v>LSQEQK</v>
      </c>
      <c r="I82" s="8" t="str">
        <f>VLOOKUP(C82,HHunique!A:A,1,FALSE)</f>
        <v>LSQEQK</v>
      </c>
      <c r="J82" s="11" t="e">
        <f>VLOOKUP(C82,H_NIST!B:B,1,FALSE)</f>
        <v>#N/A</v>
      </c>
      <c r="K82" s="11" t="e">
        <f>VLOOKUP(C82,Detectedpreviously!A:B,2,FALSE)</f>
        <v>#N/A</v>
      </c>
      <c r="L82" s="10">
        <f>VLOOKUP(C82,H_SVM!C:E,3,FALSE)</f>
        <v>0.21</v>
      </c>
      <c r="M82" s="10">
        <f>VLOOKUP(C82,H_ANN!B:D,3,FALSE)</f>
        <v>0.25800000000000001</v>
      </c>
      <c r="N82" s="11" t="e">
        <f>VLOOKUP(C82,H_Bi!B:D,3,FALSE)</f>
        <v>#N/A</v>
      </c>
      <c r="O82" s="10">
        <f>VLOOKUP($C82,H_MCPRED!$B:$D,2,FALSE)</f>
        <v>0.39</v>
      </c>
      <c r="P82" s="11">
        <f>VLOOKUP($C82,H_MCPRED!$B:$D,3,FALSE)</f>
        <v>0.48</v>
      </c>
      <c r="Q82" s="10">
        <f t="shared" si="63"/>
        <v>6</v>
      </c>
      <c r="R82" s="11">
        <f t="shared" si="64"/>
        <v>1275</v>
      </c>
      <c r="S82" s="10">
        <f t="shared" si="65"/>
        <v>0</v>
      </c>
      <c r="T82" s="11">
        <f t="shared" si="66"/>
        <v>0</v>
      </c>
      <c r="U82" s="10">
        <f t="shared" si="67"/>
        <v>1258</v>
      </c>
      <c r="V82" s="11" t="str">
        <f t="shared" si="68"/>
        <v>okay</v>
      </c>
      <c r="W82" s="10" t="str">
        <f t="shared" si="69"/>
        <v>L</v>
      </c>
      <c r="X82" s="10" t="str">
        <f t="shared" si="70"/>
        <v>S</v>
      </c>
      <c r="Y82" s="10" t="str">
        <f t="shared" si="71"/>
        <v>K</v>
      </c>
      <c r="Z82" s="10" t="str">
        <f t="shared" si="72"/>
        <v>L</v>
      </c>
      <c r="AA82" s="11" t="str">
        <f t="shared" si="73"/>
        <v>S</v>
      </c>
      <c r="AB82" s="10" t="str">
        <f t="shared" si="74"/>
        <v>E</v>
      </c>
      <c r="AC82" s="10" t="str">
        <f t="shared" si="75"/>
        <v>Q</v>
      </c>
      <c r="AD82" s="10" t="str">
        <f t="shared" si="76"/>
        <v>K</v>
      </c>
      <c r="AE82" s="10" t="str">
        <f t="shared" si="77"/>
        <v>T</v>
      </c>
      <c r="AF82" s="10" t="str">
        <f t="shared" si="78"/>
        <v>K</v>
      </c>
      <c r="AG82" s="10"/>
      <c r="AH82" s="10">
        <f t="shared" si="79"/>
        <v>0</v>
      </c>
      <c r="AI82" s="10">
        <f t="shared" si="80"/>
        <v>1</v>
      </c>
      <c r="AJ82" s="10">
        <f t="shared" si="81"/>
        <v>1</v>
      </c>
      <c r="AK82" s="10">
        <f t="shared" si="82"/>
        <v>0</v>
      </c>
      <c r="AL82" s="10"/>
      <c r="AM82" s="10"/>
      <c r="AN82" s="10">
        <f t="shared" si="83"/>
        <v>1</v>
      </c>
      <c r="AO82" s="10">
        <f t="shared" si="84"/>
        <v>3</v>
      </c>
      <c r="AP82" s="10">
        <f t="shared" si="85"/>
        <v>0</v>
      </c>
      <c r="AQ82" s="10">
        <f t="shared" si="86"/>
        <v>0</v>
      </c>
      <c r="AR82" s="10">
        <f t="shared" si="87"/>
        <v>0</v>
      </c>
      <c r="AS82" s="10">
        <f t="shared" si="88"/>
        <v>0</v>
      </c>
      <c r="AT82" s="10">
        <f t="shared" si="89"/>
        <v>0</v>
      </c>
      <c r="AU82" s="10">
        <f t="shared" si="90"/>
        <v>10</v>
      </c>
      <c r="AV82" s="10">
        <f t="shared" si="91"/>
        <v>3</v>
      </c>
      <c r="AW82" s="10">
        <f t="shared" si="92"/>
        <v>0</v>
      </c>
    </row>
    <row r="83" spans="2:49" x14ac:dyDescent="0.3">
      <c r="B83" s="11">
        <f>HLOOKUP(C83,ORF2variants_protseq!$1:$2,2,FALSE)</f>
        <v>74</v>
      </c>
      <c r="C83" s="7" t="s">
        <v>101</v>
      </c>
      <c r="D83" s="9">
        <f t="shared" si="62"/>
        <v>17.25</v>
      </c>
      <c r="E83" s="10" t="s">
        <v>190</v>
      </c>
      <c r="F83" s="7" t="s">
        <v>185</v>
      </c>
      <c r="G83" s="10" t="str">
        <f>VLOOKUP(F83,H_ProtSeq!A:B,2,FALSE)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83" s="8" t="str">
        <f>VLOOKUP(C83,HHpresent!A:A,1,FALSE)</f>
        <v>AGGITLPDFK</v>
      </c>
      <c r="I83" s="8" t="str">
        <f>VLOOKUP(C83,HHunique!A:A,1,FALSE)</f>
        <v>AGGITLPDFK</v>
      </c>
      <c r="J83" s="11" t="e">
        <f>VLOOKUP(C83,H_NIST!B:B,1,FALSE)</f>
        <v>#N/A</v>
      </c>
      <c r="K83" s="11" t="e">
        <f>VLOOKUP(C83,Detectedpreviously!A:B,2,FALSE)</f>
        <v>#N/A</v>
      </c>
      <c r="L83" s="10">
        <f>VLOOKUP(C83,H_SVM!C:E,3,FALSE)</f>
        <v>0.45100000000000001</v>
      </c>
      <c r="M83" s="10">
        <f>VLOOKUP(C83,H_ANN!B:D,3,FALSE)</f>
        <v>0.41699999999999998</v>
      </c>
      <c r="N83" s="11">
        <f>VLOOKUP(C83,H_Bi!B:D,3,FALSE)</f>
        <v>2</v>
      </c>
      <c r="O83" s="10">
        <f>VLOOKUP($C83,H_MCPRED!$B:$D,2,FALSE)</f>
        <v>0.63</v>
      </c>
      <c r="P83" s="11">
        <f>VLOOKUP($C83,H_MCPRED!$B:$D,3,FALSE)</f>
        <v>0.49</v>
      </c>
      <c r="Q83" s="10">
        <f t="shared" si="63"/>
        <v>10</v>
      </c>
      <c r="R83" s="11">
        <f t="shared" si="64"/>
        <v>1275</v>
      </c>
      <c r="S83" s="10">
        <f t="shared" si="65"/>
        <v>0</v>
      </c>
      <c r="T83" s="11">
        <f t="shared" si="66"/>
        <v>0</v>
      </c>
      <c r="U83" s="10">
        <f t="shared" si="67"/>
        <v>867</v>
      </c>
      <c r="V83" s="11" t="str">
        <f t="shared" si="68"/>
        <v>okay</v>
      </c>
      <c r="W83" s="10" t="str">
        <f t="shared" si="69"/>
        <v>K</v>
      </c>
      <c r="X83" s="10" t="str">
        <f t="shared" si="70"/>
        <v>N</v>
      </c>
      <c r="Y83" s="10" t="str">
        <f t="shared" si="71"/>
        <v>K</v>
      </c>
      <c r="Z83" s="10" t="str">
        <f t="shared" si="72"/>
        <v>A</v>
      </c>
      <c r="AA83" s="11" t="str">
        <f t="shared" si="73"/>
        <v>G</v>
      </c>
      <c r="AB83" s="10" t="str">
        <f t="shared" si="74"/>
        <v>D</v>
      </c>
      <c r="AC83" s="10" t="str">
        <f t="shared" si="75"/>
        <v>F</v>
      </c>
      <c r="AD83" s="10" t="str">
        <f t="shared" si="76"/>
        <v>K</v>
      </c>
      <c r="AE83" s="10" t="str">
        <f t="shared" si="77"/>
        <v>L</v>
      </c>
      <c r="AF83" s="10" t="str">
        <f t="shared" si="78"/>
        <v>Y</v>
      </c>
      <c r="AG83" s="10"/>
      <c r="AH83" s="10">
        <f t="shared" si="79"/>
        <v>0</v>
      </c>
      <c r="AI83" s="10">
        <f t="shared" si="80"/>
        <v>1</v>
      </c>
      <c r="AJ83" s="10">
        <f t="shared" si="81"/>
        <v>1</v>
      </c>
      <c r="AK83" s="10">
        <f t="shared" si="82"/>
        <v>0</v>
      </c>
      <c r="AL83" s="10"/>
      <c r="AM83" s="10"/>
      <c r="AN83" s="10">
        <f t="shared" si="83"/>
        <v>1</v>
      </c>
      <c r="AO83" s="10">
        <f t="shared" si="84"/>
        <v>0.25</v>
      </c>
      <c r="AP83" s="10">
        <f t="shared" si="85"/>
        <v>3</v>
      </c>
      <c r="AQ83" s="10">
        <f t="shared" si="86"/>
        <v>0</v>
      </c>
      <c r="AR83" s="10">
        <f t="shared" si="87"/>
        <v>0</v>
      </c>
      <c r="AS83" s="10">
        <f t="shared" si="88"/>
        <v>0</v>
      </c>
      <c r="AT83" s="10">
        <f t="shared" si="89"/>
        <v>0</v>
      </c>
      <c r="AU83" s="10">
        <f t="shared" si="90"/>
        <v>10</v>
      </c>
      <c r="AV83" s="10">
        <f t="shared" si="91"/>
        <v>3</v>
      </c>
      <c r="AW83" s="10">
        <f t="shared" si="92"/>
        <v>0</v>
      </c>
    </row>
    <row r="84" spans="2:49" x14ac:dyDescent="0.3">
      <c r="B84" s="11">
        <f>HLOOKUP(C84,ORF2variants_protseq!$1:$2,2,FALSE)</f>
        <v>63</v>
      </c>
      <c r="C84" s="7" t="s">
        <v>63</v>
      </c>
      <c r="D84" s="9">
        <f t="shared" si="62"/>
        <v>17.5</v>
      </c>
      <c r="E84" s="10" t="s">
        <v>190</v>
      </c>
      <c r="F84" s="7" t="s">
        <v>185</v>
      </c>
      <c r="G84" s="10" t="str">
        <f>VLOOKUP(F84,H_ProtSeq!A:B,2,FALSE)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84" s="8" t="str">
        <f>VLOOKUP(C84,HHpresent!A:A,1,FALSE)</f>
        <v>FIALNAYK</v>
      </c>
      <c r="I84" s="8" t="str">
        <f>VLOOKUP(C84,HHunique!A:A,1,FALSE)</f>
        <v>FIALNAYK</v>
      </c>
      <c r="J84" s="11" t="e">
        <f>VLOOKUP(C84,H_NIST!B:B,1,FALSE)</f>
        <v>#N/A</v>
      </c>
      <c r="K84" s="11" t="e">
        <f>VLOOKUP(C84,Detectedpreviously!A:B,2,FALSE)</f>
        <v>#N/A</v>
      </c>
      <c r="L84" s="10">
        <f>VLOOKUP(C84,H_SVM!C:E,3,FALSE)</f>
        <v>0.36499999999999999</v>
      </c>
      <c r="M84" s="10">
        <f>VLOOKUP(C84,H_ANN!B:D,3,FALSE)</f>
        <v>0.375</v>
      </c>
      <c r="N84" s="11">
        <f>VLOOKUP(C84,H_Bi!B:D,3,FALSE)</f>
        <v>1</v>
      </c>
      <c r="O84" s="10">
        <f>VLOOKUP($C84,H_MCPRED!$B:$D,2,FALSE)</f>
        <v>0.59</v>
      </c>
      <c r="P84" s="11">
        <f>VLOOKUP($C84,H_MCPRED!$B:$D,3,FALSE)</f>
        <v>0.74</v>
      </c>
      <c r="Q84" s="10">
        <f t="shared" si="63"/>
        <v>8</v>
      </c>
      <c r="R84" s="11">
        <f t="shared" si="64"/>
        <v>1275</v>
      </c>
      <c r="S84" s="10">
        <f t="shared" si="65"/>
        <v>0</v>
      </c>
      <c r="T84" s="11">
        <f t="shared" si="66"/>
        <v>0</v>
      </c>
      <c r="U84" s="10">
        <f t="shared" si="67"/>
        <v>299</v>
      </c>
      <c r="V84" s="11" t="str">
        <f t="shared" si="68"/>
        <v>okay</v>
      </c>
      <c r="W84" s="10" t="str">
        <f t="shared" si="69"/>
        <v>R</v>
      </c>
      <c r="X84" s="10" t="str">
        <f t="shared" si="70"/>
        <v>G</v>
      </c>
      <c r="Y84" s="10" t="str">
        <f t="shared" si="71"/>
        <v>K</v>
      </c>
      <c r="Z84" s="10" t="str">
        <f t="shared" si="72"/>
        <v>F</v>
      </c>
      <c r="AA84" s="11" t="str">
        <f t="shared" si="73"/>
        <v>I</v>
      </c>
      <c r="AB84" s="10" t="str">
        <f t="shared" si="74"/>
        <v>A</v>
      </c>
      <c r="AC84" s="10" t="str">
        <f t="shared" si="75"/>
        <v>Y</v>
      </c>
      <c r="AD84" s="10" t="str">
        <f t="shared" si="76"/>
        <v>K</v>
      </c>
      <c r="AE84" s="10" t="str">
        <f t="shared" si="77"/>
        <v>R</v>
      </c>
      <c r="AF84" s="10" t="str">
        <f t="shared" si="78"/>
        <v>K</v>
      </c>
      <c r="AG84" s="10"/>
      <c r="AH84" s="10">
        <f t="shared" si="79"/>
        <v>0</v>
      </c>
      <c r="AI84" s="10">
        <f t="shared" si="80"/>
        <v>1</v>
      </c>
      <c r="AJ84" s="10">
        <f t="shared" si="81"/>
        <v>0</v>
      </c>
      <c r="AK84" s="10">
        <f t="shared" si="82"/>
        <v>0</v>
      </c>
      <c r="AL84" s="10"/>
      <c r="AM84" s="10"/>
      <c r="AN84" s="10">
        <f t="shared" si="83"/>
        <v>1</v>
      </c>
      <c r="AO84" s="10">
        <f t="shared" si="84"/>
        <v>3.5</v>
      </c>
      <c r="AP84" s="10">
        <f t="shared" si="85"/>
        <v>3</v>
      </c>
      <c r="AQ84" s="10">
        <f t="shared" si="86"/>
        <v>0</v>
      </c>
      <c r="AR84" s="10">
        <f t="shared" si="87"/>
        <v>0</v>
      </c>
      <c r="AS84" s="10">
        <f t="shared" si="88"/>
        <v>0</v>
      </c>
      <c r="AT84" s="10">
        <f t="shared" si="89"/>
        <v>0</v>
      </c>
      <c r="AU84" s="10">
        <f t="shared" si="90"/>
        <v>10</v>
      </c>
      <c r="AV84" s="10">
        <f t="shared" si="91"/>
        <v>0</v>
      </c>
      <c r="AW84" s="10">
        <f t="shared" si="92"/>
        <v>0</v>
      </c>
    </row>
    <row r="85" spans="2:49" x14ac:dyDescent="0.3">
      <c r="B85" s="11">
        <f>HLOOKUP(C85,ORF2variants_protseq!$1:$2,2,FALSE)</f>
        <v>73</v>
      </c>
      <c r="C85" s="7" t="s">
        <v>75</v>
      </c>
      <c r="D85" s="9">
        <f t="shared" si="62"/>
        <v>17.5</v>
      </c>
      <c r="E85" s="10" t="s">
        <v>190</v>
      </c>
      <c r="F85" s="7" t="s">
        <v>185</v>
      </c>
      <c r="G85" s="10" t="str">
        <f>VLOOKUP(F85,H_ProtSeq!A:B,2,FALSE)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85" s="8" t="str">
        <f>VLOOKUP(C85,HHpresent!A:A,1,FALSE)</f>
        <v>EELVPFLLK</v>
      </c>
      <c r="I85" s="8" t="str">
        <f>VLOOKUP(C85,HHunique!A:A,1,FALSE)</f>
        <v>EELVPFLLK</v>
      </c>
      <c r="J85" s="11" t="e">
        <f>VLOOKUP(C85,H_NIST!B:B,1,FALSE)</f>
        <v>#N/A</v>
      </c>
      <c r="K85" s="11" t="e">
        <f>VLOOKUP(C85,Detectedpreviously!A:B,2,FALSE)</f>
        <v>#N/A</v>
      </c>
      <c r="L85" s="10">
        <f>VLOOKUP(C85,H_SVM!C:E,3,FALSE)</f>
        <v>0.51700000000000002</v>
      </c>
      <c r="M85" s="10">
        <f>VLOOKUP(C85,H_ANN!B:D,3,FALSE)</f>
        <v>0.50700000000000001</v>
      </c>
      <c r="N85" s="11">
        <f>VLOOKUP(C85,H_Bi!B:D,3,FALSE)</f>
        <v>1</v>
      </c>
      <c r="O85" s="10">
        <f>VLOOKUP($C85,H_MCPRED!$B:$D,2,FALSE)</f>
        <v>1</v>
      </c>
      <c r="P85" s="11">
        <f>VLOOKUP($C85,H_MCPRED!$B:$D,3,FALSE)</f>
        <v>0.37</v>
      </c>
      <c r="Q85" s="10">
        <f t="shared" si="63"/>
        <v>9</v>
      </c>
      <c r="R85" s="11">
        <f t="shared" si="64"/>
        <v>1275</v>
      </c>
      <c r="S85" s="10">
        <f t="shared" si="65"/>
        <v>0</v>
      </c>
      <c r="T85" s="11">
        <f t="shared" si="66"/>
        <v>0</v>
      </c>
      <c r="U85" s="10">
        <f t="shared" si="67"/>
        <v>486</v>
      </c>
      <c r="V85" s="11" t="str">
        <f t="shared" si="68"/>
        <v>okay</v>
      </c>
      <c r="W85" s="10" t="str">
        <f t="shared" si="69"/>
        <v>R</v>
      </c>
      <c r="X85" s="10" t="str">
        <f t="shared" si="70"/>
        <v>Y</v>
      </c>
      <c r="Y85" s="10" t="str">
        <f t="shared" si="71"/>
        <v>K</v>
      </c>
      <c r="Z85" s="10" t="str">
        <f t="shared" si="72"/>
        <v>E</v>
      </c>
      <c r="AA85" s="11" t="str">
        <f t="shared" si="73"/>
        <v>E</v>
      </c>
      <c r="AB85" s="10" t="str">
        <f t="shared" si="74"/>
        <v>L</v>
      </c>
      <c r="AC85" s="10" t="str">
        <f t="shared" si="75"/>
        <v>L</v>
      </c>
      <c r="AD85" s="10" t="str">
        <f t="shared" si="76"/>
        <v>K</v>
      </c>
      <c r="AE85" s="10" t="str">
        <f t="shared" si="77"/>
        <v>L</v>
      </c>
      <c r="AF85" s="10" t="str">
        <f t="shared" si="78"/>
        <v>F</v>
      </c>
      <c r="AG85" s="10"/>
      <c r="AH85" s="10">
        <f t="shared" si="79"/>
        <v>0</v>
      </c>
      <c r="AI85" s="10">
        <f t="shared" si="80"/>
        <v>1</v>
      </c>
      <c r="AJ85" s="10">
        <f t="shared" si="81"/>
        <v>1</v>
      </c>
      <c r="AK85" s="10">
        <f t="shared" si="82"/>
        <v>0</v>
      </c>
      <c r="AL85" s="10"/>
      <c r="AM85" s="10"/>
      <c r="AN85" s="10">
        <f t="shared" si="83"/>
        <v>1</v>
      </c>
      <c r="AO85" s="10">
        <f t="shared" si="84"/>
        <v>0.5</v>
      </c>
      <c r="AP85" s="10">
        <f t="shared" si="85"/>
        <v>3</v>
      </c>
      <c r="AQ85" s="10">
        <f t="shared" si="86"/>
        <v>0</v>
      </c>
      <c r="AR85" s="10">
        <f t="shared" si="87"/>
        <v>0</v>
      </c>
      <c r="AS85" s="10">
        <f t="shared" si="88"/>
        <v>0</v>
      </c>
      <c r="AT85" s="10">
        <f t="shared" si="89"/>
        <v>0</v>
      </c>
      <c r="AU85" s="10">
        <f t="shared" si="90"/>
        <v>10</v>
      </c>
      <c r="AV85" s="10">
        <f t="shared" si="91"/>
        <v>3</v>
      </c>
      <c r="AW85" s="10">
        <f t="shared" si="92"/>
        <v>0</v>
      </c>
    </row>
    <row r="86" spans="2:49" x14ac:dyDescent="0.3">
      <c r="B86" s="11">
        <f>HLOOKUP(C86,ORF2variants_protseq!$1:$2,2,FALSE)</f>
        <v>74</v>
      </c>
      <c r="C86" s="7" t="s">
        <v>110</v>
      </c>
      <c r="D86" s="9">
        <f t="shared" si="62"/>
        <v>17.5</v>
      </c>
      <c r="E86" s="10" t="s">
        <v>190</v>
      </c>
      <c r="F86" s="7" t="s">
        <v>185</v>
      </c>
      <c r="G86" s="10" t="str">
        <f>VLOOKUP(F86,H_ProtSeq!A:B,2,FALSE)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86" s="8" t="str">
        <f>VLOOKUP(C86,HHpresent!A:A,1,FALSE)</f>
        <v>SFCTAK</v>
      </c>
      <c r="I86" s="8" t="str">
        <f>VLOOKUP(C86,HHunique!A:A,1,FALSE)</f>
        <v>SFCTAK</v>
      </c>
      <c r="J86" s="11" t="e">
        <f>VLOOKUP(C86,H_NIST!B:B,1,FALSE)</f>
        <v>#N/A</v>
      </c>
      <c r="K86" s="11" t="e">
        <f>VLOOKUP(C86,Detectedpreviously!A:B,2,FALSE)</f>
        <v>#N/A</v>
      </c>
      <c r="L86" s="10">
        <f>VLOOKUP(C86,H_SVM!C:E,3,FALSE)</f>
        <v>0.223</v>
      </c>
      <c r="M86" s="10">
        <f>VLOOKUP(C86,H_ANN!B:D,3,FALSE)</f>
        <v>0.26800000000000002</v>
      </c>
      <c r="N86" s="11" t="e">
        <f>VLOOKUP(C86,H_Bi!B:D,3,FALSE)</f>
        <v>#N/A</v>
      </c>
      <c r="O86" s="10">
        <f>VLOOKUP($C86,H_MCPRED!$B:$D,2,FALSE)</f>
        <v>0.6</v>
      </c>
      <c r="P86" s="11">
        <f>VLOOKUP($C86,H_MCPRED!$B:$D,3,FALSE)</f>
        <v>0.47</v>
      </c>
      <c r="Q86" s="10">
        <f t="shared" si="63"/>
        <v>6</v>
      </c>
      <c r="R86" s="11">
        <f t="shared" si="64"/>
        <v>1275</v>
      </c>
      <c r="S86" s="10">
        <f t="shared" si="65"/>
        <v>0</v>
      </c>
      <c r="T86" s="11">
        <f t="shared" si="66"/>
        <v>0</v>
      </c>
      <c r="U86" s="10">
        <f t="shared" si="67"/>
        <v>1018</v>
      </c>
      <c r="V86" s="11" t="str">
        <f t="shared" si="68"/>
        <v>okay</v>
      </c>
      <c r="W86" s="10" t="str">
        <f t="shared" si="69"/>
        <v>K</v>
      </c>
      <c r="X86" s="10" t="str">
        <f t="shared" si="70"/>
        <v>L</v>
      </c>
      <c r="Y86" s="10" t="str">
        <f t="shared" si="71"/>
        <v>K</v>
      </c>
      <c r="Z86" s="10" t="str">
        <f t="shared" si="72"/>
        <v>S</v>
      </c>
      <c r="AA86" s="11" t="str">
        <f t="shared" si="73"/>
        <v>F</v>
      </c>
      <c r="AB86" s="10" t="str">
        <f t="shared" si="74"/>
        <v>T</v>
      </c>
      <c r="AC86" s="10" t="str">
        <f t="shared" si="75"/>
        <v>A</v>
      </c>
      <c r="AD86" s="10" t="str">
        <f t="shared" si="76"/>
        <v>K</v>
      </c>
      <c r="AE86" s="10" t="str">
        <f t="shared" si="77"/>
        <v>E</v>
      </c>
      <c r="AF86" s="10" t="str">
        <f t="shared" si="78"/>
        <v>T</v>
      </c>
      <c r="AG86" s="10"/>
      <c r="AH86" s="10">
        <f t="shared" si="79"/>
        <v>1</v>
      </c>
      <c r="AI86" s="10">
        <f t="shared" si="80"/>
        <v>1</v>
      </c>
      <c r="AJ86" s="10">
        <f t="shared" si="81"/>
        <v>1</v>
      </c>
      <c r="AK86" s="10">
        <f t="shared" si="82"/>
        <v>0</v>
      </c>
      <c r="AL86" s="10"/>
      <c r="AM86" s="10"/>
      <c r="AN86" s="10">
        <f t="shared" si="83"/>
        <v>1</v>
      </c>
      <c r="AO86" s="10">
        <f t="shared" si="84"/>
        <v>3</v>
      </c>
      <c r="AP86" s="10">
        <f t="shared" si="85"/>
        <v>0</v>
      </c>
      <c r="AQ86" s="10">
        <f t="shared" si="86"/>
        <v>0</v>
      </c>
      <c r="AR86" s="10">
        <f t="shared" si="87"/>
        <v>0</v>
      </c>
      <c r="AS86" s="10">
        <f t="shared" si="88"/>
        <v>0</v>
      </c>
      <c r="AT86" s="10">
        <f t="shared" si="89"/>
        <v>0.5</v>
      </c>
      <c r="AU86" s="10">
        <f t="shared" si="90"/>
        <v>10</v>
      </c>
      <c r="AV86" s="10">
        <f t="shared" si="91"/>
        <v>3</v>
      </c>
      <c r="AW86" s="10">
        <f t="shared" si="92"/>
        <v>0</v>
      </c>
    </row>
    <row r="87" spans="2:49" x14ac:dyDescent="0.3">
      <c r="B87" s="11">
        <f>HLOOKUP(C87,ORF2variants_protseq!$1:$2,2,FALSE)</f>
        <v>1</v>
      </c>
      <c r="C87" s="7" t="s">
        <v>122</v>
      </c>
      <c r="D87" s="9">
        <f t="shared" si="62"/>
        <v>17.75</v>
      </c>
      <c r="E87" s="10" t="s">
        <v>190</v>
      </c>
      <c r="F87" s="7" t="s">
        <v>185</v>
      </c>
      <c r="G87" s="10" t="str">
        <f>VLOOKUP(F87,H_ProtSeq!A:B,2,FALSE)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87" s="8" t="str">
        <f>VLOOKUP(C87,HHpresent!A:A,1,FALSE)</f>
        <v>TWNQPNCPTMIDWIK</v>
      </c>
      <c r="I87" s="8" t="str">
        <f>VLOOKUP(C87,HHunique!A:A,1,FALSE)</f>
        <v>TWNQPNCPTMIDWIK</v>
      </c>
      <c r="J87" s="11" t="e">
        <f>VLOOKUP(C87,H_NIST!B:B,1,FALSE)</f>
        <v>#N/A</v>
      </c>
      <c r="K87" s="11" t="e">
        <f>VLOOKUP(C87,Detectedpreviously!A:B,2,FALSE)</f>
        <v>#N/A</v>
      </c>
      <c r="L87" s="10">
        <f>VLOOKUP(C87,H_SVM!C:E,3,FALSE)</f>
        <v>0.48499999999999999</v>
      </c>
      <c r="M87" s="10">
        <f>VLOOKUP(C87,H_ANN!B:D,3,FALSE)</f>
        <v>0.443</v>
      </c>
      <c r="N87" s="11">
        <f>VLOOKUP(C87,H_Bi!B:D,3,FALSE)</f>
        <v>2</v>
      </c>
      <c r="O87" s="10">
        <f>VLOOKUP($C87,H_MCPRED!$B:$D,2,FALSE)</f>
        <v>0.39</v>
      </c>
      <c r="P87" s="11">
        <f>VLOOKUP($C87,H_MCPRED!$B:$D,3,FALSE)</f>
        <v>0.65</v>
      </c>
      <c r="Q87" s="10">
        <f t="shared" si="63"/>
        <v>15</v>
      </c>
      <c r="R87" s="11">
        <f t="shared" si="64"/>
        <v>1275</v>
      </c>
      <c r="S87" s="10">
        <f t="shared" si="65"/>
        <v>1</v>
      </c>
      <c r="T87" s="11">
        <f t="shared" si="66"/>
        <v>0</v>
      </c>
      <c r="U87" s="10">
        <f t="shared" si="67"/>
        <v>1207</v>
      </c>
      <c r="V87" s="11" t="str">
        <f t="shared" si="68"/>
        <v>okay</v>
      </c>
      <c r="W87" s="10" t="str">
        <f t="shared" si="69"/>
        <v>I</v>
      </c>
      <c r="X87" s="10" t="str">
        <f t="shared" si="70"/>
        <v>A</v>
      </c>
      <c r="Y87" s="10" t="str">
        <f t="shared" si="71"/>
        <v>K</v>
      </c>
      <c r="Z87" s="10" t="str">
        <f t="shared" si="72"/>
        <v>T</v>
      </c>
      <c r="AA87" s="11" t="str">
        <f t="shared" si="73"/>
        <v>W</v>
      </c>
      <c r="AB87" s="10" t="str">
        <f t="shared" si="74"/>
        <v>W</v>
      </c>
      <c r="AC87" s="10" t="str">
        <f t="shared" si="75"/>
        <v>I</v>
      </c>
      <c r="AD87" s="10" t="str">
        <f t="shared" si="76"/>
        <v>K</v>
      </c>
      <c r="AE87" s="10" t="str">
        <f t="shared" si="77"/>
        <v>K</v>
      </c>
      <c r="AF87" s="10" t="str">
        <f t="shared" si="78"/>
        <v>M</v>
      </c>
      <c r="AG87" s="10"/>
      <c r="AH87" s="10">
        <f t="shared" si="79"/>
        <v>1</v>
      </c>
      <c r="AI87" s="10">
        <f t="shared" si="80"/>
        <v>1</v>
      </c>
      <c r="AJ87" s="10">
        <f t="shared" si="81"/>
        <v>0</v>
      </c>
      <c r="AK87" s="10">
        <f t="shared" si="82"/>
        <v>0</v>
      </c>
      <c r="AL87" s="10"/>
      <c r="AM87" s="10"/>
      <c r="AN87" s="10">
        <f t="shared" si="83"/>
        <v>1</v>
      </c>
      <c r="AO87" s="10">
        <f t="shared" si="84"/>
        <v>0.25</v>
      </c>
      <c r="AP87" s="10">
        <f t="shared" si="85"/>
        <v>3</v>
      </c>
      <c r="AQ87" s="10">
        <f t="shared" si="86"/>
        <v>3</v>
      </c>
      <c r="AR87" s="10">
        <f t="shared" si="87"/>
        <v>0</v>
      </c>
      <c r="AS87" s="10">
        <f t="shared" si="88"/>
        <v>0</v>
      </c>
      <c r="AT87" s="10">
        <f t="shared" si="89"/>
        <v>0.5</v>
      </c>
      <c r="AU87" s="10">
        <f t="shared" si="90"/>
        <v>10</v>
      </c>
      <c r="AV87" s="10">
        <f t="shared" si="91"/>
        <v>0</v>
      </c>
      <c r="AW87" s="10">
        <f t="shared" si="92"/>
        <v>0</v>
      </c>
    </row>
    <row r="88" spans="2:49" x14ac:dyDescent="0.3">
      <c r="B88" s="11">
        <f>HLOOKUP(C88,ORF2variants_protseq!$1:$2,2,FALSE)</f>
        <v>73</v>
      </c>
      <c r="C88" s="7" t="s">
        <v>95</v>
      </c>
      <c r="D88" s="9">
        <f t="shared" si="62"/>
        <v>18</v>
      </c>
      <c r="E88" s="10" t="s">
        <v>190</v>
      </c>
      <c r="F88" s="7" t="s">
        <v>185</v>
      </c>
      <c r="G88" s="10" t="str">
        <f>VLOOKUP(F88,H_ProtSeq!A:B,2,FALSE)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88" s="8" t="str">
        <f>VLOOKUP(C88,HHpresent!A:A,1,FALSE)</f>
        <v>NIPCSWVGR</v>
      </c>
      <c r="I88" s="8" t="str">
        <f>VLOOKUP(C88,HHunique!A:A,1,FALSE)</f>
        <v>NIPCSWVGR</v>
      </c>
      <c r="J88" s="11" t="e">
        <f>VLOOKUP(C88,H_NIST!B:B,1,FALSE)</f>
        <v>#N/A</v>
      </c>
      <c r="K88" s="11">
        <f>VLOOKUP(C88,Detectedpreviously!A:B,2,FALSE)</f>
        <v>3</v>
      </c>
      <c r="L88" s="10">
        <f>VLOOKUP(C88,H_SVM!C:E,3,FALSE)</f>
        <v>0.377</v>
      </c>
      <c r="M88" s="10">
        <f>VLOOKUP(C88,H_ANN!B:D,3,FALSE)</f>
        <v>0.38</v>
      </c>
      <c r="N88" s="11">
        <f>VLOOKUP(C88,H_Bi!B:D,3,FALSE)</f>
        <v>1</v>
      </c>
      <c r="O88" s="10">
        <f>VLOOKUP($C88,H_MCPRED!$B:$D,2,FALSE)</f>
        <v>0.61</v>
      </c>
      <c r="P88" s="11">
        <f>VLOOKUP($C88,H_MCPRED!$B:$D,3,FALSE)</f>
        <v>0.43</v>
      </c>
      <c r="Q88" s="10">
        <f t="shared" si="63"/>
        <v>9</v>
      </c>
      <c r="R88" s="11">
        <f t="shared" si="64"/>
        <v>1275</v>
      </c>
      <c r="S88" s="10">
        <f t="shared" si="65"/>
        <v>0</v>
      </c>
      <c r="T88" s="11">
        <f t="shared" si="66"/>
        <v>0</v>
      </c>
      <c r="U88" s="10">
        <f t="shared" si="67"/>
        <v>801</v>
      </c>
      <c r="V88" s="11" t="str">
        <f t="shared" si="68"/>
        <v>okay</v>
      </c>
      <c r="W88" s="10" t="str">
        <f t="shared" si="69"/>
        <v>K</v>
      </c>
      <c r="X88" s="10" t="str">
        <f t="shared" si="70"/>
        <v>W</v>
      </c>
      <c r="Y88" s="10" t="str">
        <f t="shared" si="71"/>
        <v>K</v>
      </c>
      <c r="Z88" s="10" t="str">
        <f t="shared" si="72"/>
        <v>N</v>
      </c>
      <c r="AA88" s="11" t="str">
        <f t="shared" si="73"/>
        <v>I</v>
      </c>
      <c r="AB88" s="10" t="str">
        <f t="shared" si="74"/>
        <v>V</v>
      </c>
      <c r="AC88" s="10" t="str">
        <f t="shared" si="75"/>
        <v>G</v>
      </c>
      <c r="AD88" s="10" t="str">
        <f t="shared" si="76"/>
        <v>R</v>
      </c>
      <c r="AE88" s="10" t="str">
        <f t="shared" si="77"/>
        <v>I</v>
      </c>
      <c r="AF88" s="10" t="str">
        <f t="shared" si="78"/>
        <v>N</v>
      </c>
      <c r="AG88" s="10"/>
      <c r="AH88" s="10">
        <f t="shared" si="79"/>
        <v>1</v>
      </c>
      <c r="AI88" s="10">
        <f t="shared" si="80"/>
        <v>1</v>
      </c>
      <c r="AJ88" s="10">
        <f t="shared" si="81"/>
        <v>0</v>
      </c>
      <c r="AK88" s="10">
        <f t="shared" si="82"/>
        <v>0</v>
      </c>
      <c r="AL88" s="10"/>
      <c r="AM88" s="10"/>
      <c r="AN88" s="10">
        <f t="shared" si="83"/>
        <v>1</v>
      </c>
      <c r="AO88" s="10">
        <f t="shared" si="84"/>
        <v>3.5</v>
      </c>
      <c r="AP88" s="10">
        <f t="shared" si="85"/>
        <v>3</v>
      </c>
      <c r="AQ88" s="10">
        <f t="shared" si="86"/>
        <v>0</v>
      </c>
      <c r="AR88" s="10">
        <f t="shared" si="87"/>
        <v>0</v>
      </c>
      <c r="AS88" s="10">
        <f t="shared" si="88"/>
        <v>0</v>
      </c>
      <c r="AT88" s="10">
        <f t="shared" si="89"/>
        <v>0.5</v>
      </c>
      <c r="AU88" s="10">
        <f t="shared" si="90"/>
        <v>10</v>
      </c>
      <c r="AV88" s="10">
        <f t="shared" si="91"/>
        <v>0</v>
      </c>
      <c r="AW88" s="10">
        <f t="shared" si="92"/>
        <v>0</v>
      </c>
    </row>
    <row r="89" spans="2:49" x14ac:dyDescent="0.3">
      <c r="B89" s="11">
        <f>HLOOKUP(C89,ORF2variants_protseq!$1:$2,2,FALSE)</f>
        <v>74</v>
      </c>
      <c r="C89" s="7" t="s">
        <v>106</v>
      </c>
      <c r="D89" s="9">
        <f t="shared" si="62"/>
        <v>18</v>
      </c>
      <c r="E89" s="10" t="s">
        <v>190</v>
      </c>
      <c r="F89" s="7" t="s">
        <v>185</v>
      </c>
      <c r="G89" s="10" t="str">
        <f>VLOOKUP(F89,H_ProtSeq!A:B,2,FALSE)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89" s="8" t="str">
        <f>VLOOKUP(C89,HHpresent!A:A,1,FALSE)</f>
        <v>WCWENWLAICR</v>
      </c>
      <c r="I89" s="8" t="str">
        <f>VLOOKUP(C89,HHunique!A:A,1,FALSE)</f>
        <v>WCWENWLAICR</v>
      </c>
      <c r="J89" s="11" t="e">
        <f>VLOOKUP(C89,H_NIST!B:B,1,FALSE)</f>
        <v>#N/A</v>
      </c>
      <c r="K89" s="11" t="e">
        <f>VLOOKUP(C89,Detectedpreviously!A:B,2,FALSE)</f>
        <v>#N/A</v>
      </c>
      <c r="L89" s="10">
        <f>VLOOKUP(C89,H_SVM!C:E,3,FALSE)</f>
        <v>0.27900000000000003</v>
      </c>
      <c r="M89" s="10">
        <f>VLOOKUP(C89,H_ANN!B:D,3,FALSE)</f>
        <v>0.316</v>
      </c>
      <c r="N89" s="11">
        <f>VLOOKUP(C89,H_Bi!B:D,3,FALSE)</f>
        <v>1</v>
      </c>
      <c r="O89" s="10">
        <f>VLOOKUP($C89,H_MCPRED!$B:$D,2,FALSE)</f>
        <v>0.43</v>
      </c>
      <c r="P89" s="11">
        <f>VLOOKUP($C89,H_MCPRED!$B:$D,3,FALSE)</f>
        <v>0.78</v>
      </c>
      <c r="Q89" s="10">
        <f t="shared" si="63"/>
        <v>11</v>
      </c>
      <c r="R89" s="11">
        <f t="shared" si="64"/>
        <v>1275</v>
      </c>
      <c r="S89" s="10">
        <f t="shared" si="65"/>
        <v>0</v>
      </c>
      <c r="T89" s="11">
        <f t="shared" si="66"/>
        <v>0</v>
      </c>
      <c r="U89" s="10">
        <f t="shared" si="67"/>
        <v>935</v>
      </c>
      <c r="V89" s="11" t="str">
        <f t="shared" si="68"/>
        <v>okay</v>
      </c>
      <c r="W89" s="10" t="str">
        <f t="shared" si="69"/>
        <v>L</v>
      </c>
      <c r="X89" s="10" t="str">
        <f t="shared" si="70"/>
        <v>N</v>
      </c>
      <c r="Y89" s="10" t="str">
        <f t="shared" si="71"/>
        <v>K</v>
      </c>
      <c r="Z89" s="10" t="str">
        <f t="shared" si="72"/>
        <v>W</v>
      </c>
      <c r="AA89" s="11" t="str">
        <f t="shared" si="73"/>
        <v>C</v>
      </c>
      <c r="AB89" s="10" t="str">
        <f t="shared" si="74"/>
        <v>I</v>
      </c>
      <c r="AC89" s="10" t="str">
        <f t="shared" si="75"/>
        <v>C</v>
      </c>
      <c r="AD89" s="10" t="str">
        <f t="shared" si="76"/>
        <v>R</v>
      </c>
      <c r="AE89" s="10" t="str">
        <f t="shared" si="77"/>
        <v>K</v>
      </c>
      <c r="AF89" s="10" t="str">
        <f t="shared" si="78"/>
        <v>L</v>
      </c>
      <c r="AG89" s="10"/>
      <c r="AH89" s="10">
        <f t="shared" si="79"/>
        <v>1</v>
      </c>
      <c r="AI89" s="10">
        <f t="shared" si="80"/>
        <v>1</v>
      </c>
      <c r="AJ89" s="10">
        <f t="shared" si="81"/>
        <v>0</v>
      </c>
      <c r="AK89" s="10">
        <f t="shared" si="82"/>
        <v>0</v>
      </c>
      <c r="AL89" s="10"/>
      <c r="AM89" s="10"/>
      <c r="AN89" s="10">
        <f t="shared" si="83"/>
        <v>1</v>
      </c>
      <c r="AO89" s="10">
        <f t="shared" si="84"/>
        <v>3.5</v>
      </c>
      <c r="AP89" s="10">
        <f t="shared" si="85"/>
        <v>3</v>
      </c>
      <c r="AQ89" s="10">
        <f t="shared" si="86"/>
        <v>0</v>
      </c>
      <c r="AR89" s="10">
        <f t="shared" si="87"/>
        <v>0</v>
      </c>
      <c r="AS89" s="10">
        <f t="shared" si="88"/>
        <v>0</v>
      </c>
      <c r="AT89" s="10">
        <f t="shared" si="89"/>
        <v>0.5</v>
      </c>
      <c r="AU89" s="10">
        <f t="shared" si="90"/>
        <v>10</v>
      </c>
      <c r="AV89" s="10">
        <f t="shared" si="91"/>
        <v>0</v>
      </c>
      <c r="AW89" s="10">
        <f t="shared" si="92"/>
        <v>0</v>
      </c>
    </row>
    <row r="90" spans="2:49" x14ac:dyDescent="0.3">
      <c r="B90" s="11">
        <f>HLOOKUP(C90,ORF2variants_protseq!$1:$2,2,FALSE)</f>
        <v>73</v>
      </c>
      <c r="C90" s="7" t="s">
        <v>58</v>
      </c>
      <c r="D90" s="9">
        <f t="shared" si="62"/>
        <v>19.75</v>
      </c>
      <c r="E90" s="10" t="s">
        <v>190</v>
      </c>
      <c r="F90" s="7" t="s">
        <v>185</v>
      </c>
      <c r="G90" s="10" t="str">
        <f>VLOOKUP(F90,H_ProtSeq!A:B,2,FALSE)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90" s="8" t="str">
        <f>VLOOKUP(C90,HHpresent!A:A,1,FALSE)</f>
        <v>TEIITNYLSDHSAIK</v>
      </c>
      <c r="I90" s="8" t="str">
        <f>VLOOKUP(C90,HHunique!A:A,1,FALSE)</f>
        <v>TEIITNYLSDHSAIK</v>
      </c>
      <c r="J90" s="11" t="e">
        <f>VLOOKUP(C90,H_NIST!B:B,1,FALSE)</f>
        <v>#N/A</v>
      </c>
      <c r="K90" s="11" t="e">
        <f>VLOOKUP(C90,Detectedpreviously!A:B,2,FALSE)</f>
        <v>#N/A</v>
      </c>
      <c r="L90" s="10">
        <f>VLOOKUP(C90,H_SVM!C:E,3,FALSE)</f>
        <v>0.73799999999999999</v>
      </c>
      <c r="M90" s="10">
        <f>VLOOKUP(C90,H_ANN!B:D,3,FALSE)</f>
        <v>0.64600000000000002</v>
      </c>
      <c r="N90" s="11">
        <f>VLOOKUP(C90,H_Bi!B:D,3,FALSE)</f>
        <v>4</v>
      </c>
      <c r="O90" s="10">
        <f>VLOOKUP($C90,H_MCPRED!$B:$D,2,FALSE)</f>
        <v>1</v>
      </c>
      <c r="P90" s="11">
        <f>VLOOKUP($C90,H_MCPRED!$B:$D,3,FALSE)</f>
        <v>0.64</v>
      </c>
      <c r="Q90" s="10">
        <f t="shared" si="63"/>
        <v>15</v>
      </c>
      <c r="R90" s="11">
        <f t="shared" si="64"/>
        <v>1275</v>
      </c>
      <c r="S90" s="10">
        <f t="shared" si="65"/>
        <v>0</v>
      </c>
      <c r="T90" s="11">
        <f t="shared" si="66"/>
        <v>0</v>
      </c>
      <c r="U90" s="10">
        <f t="shared" si="67"/>
        <v>220</v>
      </c>
      <c r="V90" s="11" t="str">
        <f t="shared" si="68"/>
        <v>okay</v>
      </c>
      <c r="W90" s="10" t="str">
        <f t="shared" si="69"/>
        <v>C</v>
      </c>
      <c r="X90" s="10" t="str">
        <f t="shared" si="70"/>
        <v>K</v>
      </c>
      <c r="Y90" s="10" t="str">
        <f t="shared" si="71"/>
        <v>R</v>
      </c>
      <c r="Z90" s="10" t="str">
        <f t="shared" si="72"/>
        <v>T</v>
      </c>
      <c r="AA90" s="11" t="str">
        <f t="shared" si="73"/>
        <v>E</v>
      </c>
      <c r="AB90" s="10" t="str">
        <f t="shared" si="74"/>
        <v>A</v>
      </c>
      <c r="AC90" s="10" t="str">
        <f t="shared" si="75"/>
        <v>I</v>
      </c>
      <c r="AD90" s="10" t="str">
        <f t="shared" si="76"/>
        <v>K</v>
      </c>
      <c r="AE90" s="10" t="str">
        <f t="shared" si="77"/>
        <v>L</v>
      </c>
      <c r="AF90" s="10" t="str">
        <f t="shared" si="78"/>
        <v>E</v>
      </c>
      <c r="AG90" s="10"/>
      <c r="AH90" s="10">
        <f t="shared" si="79"/>
        <v>0</v>
      </c>
      <c r="AI90" s="10">
        <f t="shared" si="80"/>
        <v>1</v>
      </c>
      <c r="AJ90" s="10">
        <f t="shared" si="81"/>
        <v>1</v>
      </c>
      <c r="AK90" s="10">
        <f t="shared" si="82"/>
        <v>0</v>
      </c>
      <c r="AL90" s="10"/>
      <c r="AM90" s="10"/>
      <c r="AN90" s="10">
        <f t="shared" si="83"/>
        <v>1</v>
      </c>
      <c r="AO90" s="10">
        <f t="shared" si="84"/>
        <v>-0.25</v>
      </c>
      <c r="AP90" s="10">
        <f t="shared" si="85"/>
        <v>6</v>
      </c>
      <c r="AQ90" s="10">
        <f t="shared" si="86"/>
        <v>0</v>
      </c>
      <c r="AR90" s="10">
        <f t="shared" si="87"/>
        <v>0</v>
      </c>
      <c r="AS90" s="10">
        <f t="shared" si="88"/>
        <v>0</v>
      </c>
      <c r="AT90" s="10">
        <f t="shared" si="89"/>
        <v>0</v>
      </c>
      <c r="AU90" s="10">
        <f t="shared" si="90"/>
        <v>10</v>
      </c>
      <c r="AV90" s="10">
        <f t="shared" si="91"/>
        <v>3</v>
      </c>
      <c r="AW90" s="10">
        <f t="shared" si="92"/>
        <v>0</v>
      </c>
    </row>
    <row r="91" spans="2:49" x14ac:dyDescent="0.3">
      <c r="B91" s="11">
        <f>HLOOKUP(C91,ORF2variants_protseq!$1:$2,2,FALSE)</f>
        <v>75</v>
      </c>
      <c r="C91" s="7" t="s">
        <v>48</v>
      </c>
      <c r="D91" s="9">
        <f t="shared" si="62"/>
        <v>20</v>
      </c>
      <c r="E91" s="10" t="s">
        <v>190</v>
      </c>
      <c r="F91" s="7" t="s">
        <v>185</v>
      </c>
      <c r="G91" s="10" t="str">
        <f>VLOOKUP(F91,H_ProtSeq!A:B,2,FALSE)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91" s="8" t="str">
        <f>VLOOKUP(C91,HHpresent!A:A,1,FALSE)</f>
        <v>IYQANGK</v>
      </c>
      <c r="I91" s="8" t="str">
        <f>VLOOKUP(C91,HHunique!A:A,1,FALSE)</f>
        <v>IYQANGK</v>
      </c>
      <c r="J91" s="11" t="e">
        <f>VLOOKUP(C91,H_NIST!B:B,1,FALSE)</f>
        <v>#N/A</v>
      </c>
      <c r="K91" s="11" t="e">
        <f>VLOOKUP(C91,Detectedpreviously!A:B,2,FALSE)</f>
        <v>#N/A</v>
      </c>
      <c r="L91" s="10">
        <f>VLOOKUP(C91,H_SVM!C:E,3,FALSE)</f>
        <v>0.21099999999999999</v>
      </c>
      <c r="M91" s="10">
        <f>VLOOKUP(C91,H_ANN!B:D,3,FALSE)</f>
        <v>0.26100000000000001</v>
      </c>
      <c r="N91" s="11" t="e">
        <f>VLOOKUP(C91,H_Bi!B:D,3,FALSE)</f>
        <v>#N/A</v>
      </c>
      <c r="O91" s="10">
        <f>VLOOKUP($C91,H_MCPRED!$B:$D,2,FALSE)</f>
        <v>0.8</v>
      </c>
      <c r="P91" s="11">
        <f>VLOOKUP($C91,H_MCPRED!$B:$D,3,FALSE)</f>
        <v>0.57999999999999996</v>
      </c>
      <c r="Q91" s="10">
        <f t="shared" si="63"/>
        <v>7</v>
      </c>
      <c r="R91" s="11">
        <f t="shared" si="64"/>
        <v>1275</v>
      </c>
      <c r="S91" s="10">
        <f t="shared" si="65"/>
        <v>0</v>
      </c>
      <c r="T91" s="11">
        <f t="shared" si="66"/>
        <v>1</v>
      </c>
      <c r="U91" s="10">
        <f t="shared" si="67"/>
        <v>62</v>
      </c>
      <c r="V91" s="11" t="str">
        <f t="shared" si="68"/>
        <v>okay</v>
      </c>
      <c r="W91" s="10" t="str">
        <f t="shared" si="69"/>
        <v>W</v>
      </c>
      <c r="X91" s="10" t="str">
        <f t="shared" si="70"/>
        <v>R</v>
      </c>
      <c r="Y91" s="10" t="str">
        <f t="shared" si="71"/>
        <v>K</v>
      </c>
      <c r="Z91" s="10" t="str">
        <f t="shared" si="72"/>
        <v>I</v>
      </c>
      <c r="AA91" s="11" t="str">
        <f t="shared" si="73"/>
        <v>Y</v>
      </c>
      <c r="AB91" s="10" t="str">
        <f t="shared" si="74"/>
        <v>N</v>
      </c>
      <c r="AC91" s="10" t="str">
        <f t="shared" si="75"/>
        <v>G</v>
      </c>
      <c r="AD91" s="10" t="str">
        <f t="shared" si="76"/>
        <v>K</v>
      </c>
      <c r="AE91" s="10" t="str">
        <f t="shared" si="77"/>
        <v>Q</v>
      </c>
      <c r="AF91" s="10" t="str">
        <f t="shared" si="78"/>
        <v>K</v>
      </c>
      <c r="AG91" s="10"/>
      <c r="AH91" s="10">
        <f t="shared" si="79"/>
        <v>0</v>
      </c>
      <c r="AI91" s="10">
        <f t="shared" si="80"/>
        <v>1</v>
      </c>
      <c r="AJ91" s="10">
        <f t="shared" si="81"/>
        <v>0</v>
      </c>
      <c r="AK91" s="10">
        <f t="shared" si="82"/>
        <v>0</v>
      </c>
      <c r="AL91" s="10"/>
      <c r="AM91" s="10"/>
      <c r="AN91" s="10">
        <f t="shared" si="83"/>
        <v>1</v>
      </c>
      <c r="AO91" s="10">
        <f t="shared" si="84"/>
        <v>3</v>
      </c>
      <c r="AP91" s="10">
        <f t="shared" si="85"/>
        <v>3</v>
      </c>
      <c r="AQ91" s="10">
        <f t="shared" si="86"/>
        <v>0</v>
      </c>
      <c r="AR91" s="10">
        <f t="shared" si="87"/>
        <v>3</v>
      </c>
      <c r="AS91" s="10">
        <f t="shared" si="88"/>
        <v>0</v>
      </c>
      <c r="AT91" s="10">
        <f t="shared" si="89"/>
        <v>0</v>
      </c>
      <c r="AU91" s="10">
        <f t="shared" si="90"/>
        <v>10</v>
      </c>
      <c r="AV91" s="10">
        <f t="shared" si="91"/>
        <v>0</v>
      </c>
      <c r="AW91" s="10">
        <f t="shared" si="92"/>
        <v>0</v>
      </c>
    </row>
    <row r="92" spans="2:49" x14ac:dyDescent="0.3">
      <c r="B92" s="11">
        <f>HLOOKUP(C92,ORF2variants_protseq!$1:$2,2,FALSE)</f>
        <v>74</v>
      </c>
      <c r="C92" s="7" t="s">
        <v>49</v>
      </c>
      <c r="D92" s="9">
        <f t="shared" si="62"/>
        <v>20</v>
      </c>
      <c r="E92" s="10" t="s">
        <v>190</v>
      </c>
      <c r="F92" s="7" t="s">
        <v>185</v>
      </c>
      <c r="G92" s="10" t="str">
        <f>VLOOKUP(F92,H_ProtSeq!A:B,2,FALSE)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92" s="8" t="str">
        <f>VLOOKUP(C92,HHpresent!A:A,1,FALSE)</f>
        <v>AGVAILVSDK</v>
      </c>
      <c r="I92" s="8" t="str">
        <f>VLOOKUP(C92,HHunique!A:A,1,FALSE)</f>
        <v>AGVAILVSDK</v>
      </c>
      <c r="J92" s="11" t="e">
        <f>VLOOKUP(C92,H_NIST!B:B,1,FALSE)</f>
        <v>#N/A</v>
      </c>
      <c r="K92" s="11" t="e">
        <f>VLOOKUP(C92,Detectedpreviously!A:B,2,FALSE)</f>
        <v>#N/A</v>
      </c>
      <c r="L92" s="10">
        <f>VLOOKUP(C92,H_SVM!C:E,3,FALSE)</f>
        <v>0.46700000000000003</v>
      </c>
      <c r="M92" s="10">
        <f>VLOOKUP(C92,H_ANN!B:D,3,FALSE)</f>
        <v>0.435</v>
      </c>
      <c r="N92" s="11">
        <f>VLOOKUP(C92,H_Bi!B:D,3,FALSE)</f>
        <v>3</v>
      </c>
      <c r="O92" s="10">
        <f>VLOOKUP($C92,H_MCPRED!$B:$D,2,FALSE)</f>
        <v>0.92</v>
      </c>
      <c r="P92" s="11">
        <f>VLOOKUP($C92,H_MCPRED!$B:$D,3,FALSE)</f>
        <v>0.74</v>
      </c>
      <c r="Q92" s="10">
        <f t="shared" si="63"/>
        <v>10</v>
      </c>
      <c r="R92" s="11">
        <f t="shared" si="64"/>
        <v>1275</v>
      </c>
      <c r="S92" s="10">
        <f t="shared" si="65"/>
        <v>0</v>
      </c>
      <c r="T92" s="11">
        <f t="shared" si="66"/>
        <v>0</v>
      </c>
      <c r="U92" s="10">
        <f t="shared" si="67"/>
        <v>72</v>
      </c>
      <c r="V92" s="11" t="str">
        <f t="shared" si="68"/>
        <v>okay</v>
      </c>
      <c r="W92" s="10" t="str">
        <f t="shared" si="69"/>
        <v>Q</v>
      </c>
      <c r="X92" s="10" t="str">
        <f t="shared" si="70"/>
        <v>K</v>
      </c>
      <c r="Y92" s="10" t="str">
        <f t="shared" si="71"/>
        <v>K</v>
      </c>
      <c r="Z92" s="10" t="str">
        <f t="shared" si="72"/>
        <v>A</v>
      </c>
      <c r="AA92" s="11" t="str">
        <f t="shared" si="73"/>
        <v>G</v>
      </c>
      <c r="AB92" s="10" t="str">
        <f t="shared" si="74"/>
        <v>S</v>
      </c>
      <c r="AC92" s="10" t="str">
        <f t="shared" si="75"/>
        <v>D</v>
      </c>
      <c r="AD92" s="10" t="str">
        <f t="shared" si="76"/>
        <v>K</v>
      </c>
      <c r="AE92" s="10" t="str">
        <f t="shared" si="77"/>
        <v>T</v>
      </c>
      <c r="AF92" s="10" t="str">
        <f t="shared" si="78"/>
        <v>D</v>
      </c>
      <c r="AG92" s="10"/>
      <c r="AH92" s="10">
        <f t="shared" si="79"/>
        <v>0</v>
      </c>
      <c r="AI92" s="10">
        <f t="shared" si="80"/>
        <v>1</v>
      </c>
      <c r="AJ92" s="10">
        <f t="shared" si="81"/>
        <v>1</v>
      </c>
      <c r="AK92" s="10">
        <f t="shared" si="82"/>
        <v>0</v>
      </c>
      <c r="AL92" s="10"/>
      <c r="AM92" s="10"/>
      <c r="AN92" s="10">
        <f t="shared" si="83"/>
        <v>1</v>
      </c>
      <c r="AO92" s="10">
        <f t="shared" si="84"/>
        <v>0</v>
      </c>
      <c r="AP92" s="10">
        <f t="shared" si="85"/>
        <v>6</v>
      </c>
      <c r="AQ92" s="10">
        <f t="shared" si="86"/>
        <v>0</v>
      </c>
      <c r="AR92" s="10">
        <f t="shared" si="87"/>
        <v>0</v>
      </c>
      <c r="AS92" s="10">
        <f t="shared" si="88"/>
        <v>0</v>
      </c>
      <c r="AT92" s="10">
        <f t="shared" si="89"/>
        <v>0</v>
      </c>
      <c r="AU92" s="10">
        <f t="shared" si="90"/>
        <v>10</v>
      </c>
      <c r="AV92" s="10">
        <f t="shared" si="91"/>
        <v>3</v>
      </c>
      <c r="AW92" s="10">
        <f t="shared" si="92"/>
        <v>0</v>
      </c>
    </row>
    <row r="93" spans="2:49" x14ac:dyDescent="0.3">
      <c r="B93" s="11">
        <f>HLOOKUP(C93,ORF2variants_protseq!$1:$2,2,FALSE)</f>
        <v>73</v>
      </c>
      <c r="C93" s="7" t="s">
        <v>50</v>
      </c>
      <c r="D93" s="9">
        <f t="shared" si="62"/>
        <v>20</v>
      </c>
      <c r="E93" s="10" t="s">
        <v>190</v>
      </c>
      <c r="F93" s="7" t="s">
        <v>185</v>
      </c>
      <c r="G93" s="10" t="str">
        <f>VLOOKUP(F93,H_ProtSeq!A:B,2,FALSE)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93" s="8" t="str">
        <f>VLOOKUP(C93,HHpresent!A:A,1,FALSE)</f>
        <v>TDFKPTK</v>
      </c>
      <c r="I93" s="8" t="str">
        <f>VLOOKUP(C93,HHunique!A:A,1,FALSE)</f>
        <v>TDFKPTK</v>
      </c>
      <c r="J93" s="11" t="e">
        <f>VLOOKUP(C93,H_NIST!B:B,1,FALSE)</f>
        <v>#N/A</v>
      </c>
      <c r="K93" s="11" t="e">
        <f>VLOOKUP(C93,Detectedpreviously!A:B,2,FALSE)</f>
        <v>#N/A</v>
      </c>
      <c r="L93" s="10">
        <f>VLOOKUP(C93,H_SVM!C:E,3,FALSE)</f>
        <v>0.23</v>
      </c>
      <c r="M93" s="10">
        <f>VLOOKUP(C93,H_ANN!B:D,3,FALSE)</f>
        <v>0.27500000000000002</v>
      </c>
      <c r="N93" s="11" t="e">
        <f>VLOOKUP(C93,H_Bi!B:D,3,FALSE)</f>
        <v>#N/A</v>
      </c>
      <c r="O93" s="10">
        <f>VLOOKUP($C93,H_MCPRED!$B:$D,2,FALSE)</f>
        <v>0.74</v>
      </c>
      <c r="P93" s="11">
        <f>VLOOKUP($C93,H_MCPRED!$B:$D,3,FALSE)</f>
        <v>0.54</v>
      </c>
      <c r="Q93" s="10">
        <f t="shared" si="63"/>
        <v>7</v>
      </c>
      <c r="R93" s="11">
        <f t="shared" si="64"/>
        <v>1275</v>
      </c>
      <c r="S93" s="10">
        <f t="shared" si="65"/>
        <v>0</v>
      </c>
      <c r="T93" s="11">
        <f t="shared" si="66"/>
        <v>0</v>
      </c>
      <c r="U93" s="10">
        <f t="shared" si="67"/>
        <v>82</v>
      </c>
      <c r="V93" s="11" t="str">
        <f t="shared" si="68"/>
        <v>okay</v>
      </c>
      <c r="W93" s="10" t="str">
        <f t="shared" si="69"/>
        <v>S</v>
      </c>
      <c r="X93" s="10" t="str">
        <f t="shared" si="70"/>
        <v>D</v>
      </c>
      <c r="Y93" s="10" t="str">
        <f t="shared" si="71"/>
        <v>K</v>
      </c>
      <c r="Z93" s="10" t="str">
        <f t="shared" si="72"/>
        <v>T</v>
      </c>
      <c r="AA93" s="11" t="str">
        <f t="shared" si="73"/>
        <v>D</v>
      </c>
      <c r="AB93" s="10" t="str">
        <f t="shared" si="74"/>
        <v>P</v>
      </c>
      <c r="AC93" s="10" t="str">
        <f t="shared" si="75"/>
        <v>T</v>
      </c>
      <c r="AD93" s="10" t="str">
        <f t="shared" si="76"/>
        <v>K</v>
      </c>
      <c r="AE93" s="10" t="str">
        <f t="shared" si="77"/>
        <v>I</v>
      </c>
      <c r="AF93" s="10" t="str">
        <f t="shared" si="78"/>
        <v>K</v>
      </c>
      <c r="AG93" s="10"/>
      <c r="AH93" s="10">
        <f t="shared" si="79"/>
        <v>0</v>
      </c>
      <c r="AI93" s="10">
        <f t="shared" si="80"/>
        <v>1</v>
      </c>
      <c r="AJ93" s="10">
        <f t="shared" si="81"/>
        <v>1</v>
      </c>
      <c r="AK93" s="10">
        <f t="shared" si="82"/>
        <v>0</v>
      </c>
      <c r="AL93" s="10"/>
      <c r="AM93" s="10"/>
      <c r="AN93" s="10">
        <f t="shared" si="83"/>
        <v>1</v>
      </c>
      <c r="AO93" s="10">
        <f t="shared" si="84"/>
        <v>3</v>
      </c>
      <c r="AP93" s="10">
        <f t="shared" si="85"/>
        <v>3</v>
      </c>
      <c r="AQ93" s="10">
        <f t="shared" si="86"/>
        <v>0</v>
      </c>
      <c r="AR93" s="10">
        <f t="shared" si="87"/>
        <v>0</v>
      </c>
      <c r="AS93" s="10">
        <f t="shared" si="88"/>
        <v>0</v>
      </c>
      <c r="AT93" s="10">
        <f t="shared" si="89"/>
        <v>0</v>
      </c>
      <c r="AU93" s="10">
        <f t="shared" si="90"/>
        <v>10</v>
      </c>
      <c r="AV93" s="10">
        <f t="shared" si="91"/>
        <v>3</v>
      </c>
      <c r="AW93" s="10">
        <f t="shared" si="92"/>
        <v>0</v>
      </c>
    </row>
    <row r="94" spans="2:49" x14ac:dyDescent="0.3">
      <c r="B94" s="11">
        <f>HLOOKUP(C94,ORF2variants_protseq!$1:$2,2,FALSE)</f>
        <v>75</v>
      </c>
      <c r="C94" s="7" t="s">
        <v>114</v>
      </c>
      <c r="D94" s="9">
        <f t="shared" si="62"/>
        <v>20</v>
      </c>
      <c r="E94" s="10" t="s">
        <v>190</v>
      </c>
      <c r="F94" s="7" t="s">
        <v>185</v>
      </c>
      <c r="G94" s="10" t="str">
        <f>VLOOKUP(F94,H_ProtSeq!A:B,2,FALSE)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94" s="8" t="str">
        <f>VLOOKUP(C94,HHpresent!A:A,1,FALSE)</f>
        <v>TNNPIK</v>
      </c>
      <c r="I94" s="8" t="str">
        <f>VLOOKUP(C94,HHunique!A:A,1,FALSE)</f>
        <v>TNNPIK</v>
      </c>
      <c r="J94" s="11" t="e">
        <f>VLOOKUP(C94,H_NIST!B:B,1,FALSE)</f>
        <v>#N/A</v>
      </c>
      <c r="K94" s="11" t="e">
        <f>VLOOKUP(C94,Detectedpreviously!A:B,2,FALSE)</f>
        <v>#N/A</v>
      </c>
      <c r="L94" s="10">
        <f>VLOOKUP(C94,H_SVM!C:E,3,FALSE)</f>
        <v>0.192</v>
      </c>
      <c r="M94" s="10">
        <f>VLOOKUP(C94,H_ANN!B:D,3,FALSE)</f>
        <v>0.22900000000000001</v>
      </c>
      <c r="N94" s="11" t="e">
        <f>VLOOKUP(C94,H_Bi!B:D,3,FALSE)</f>
        <v>#N/A</v>
      </c>
      <c r="O94" s="10">
        <f>VLOOKUP($C94,H_MCPRED!$B:$D,2,FALSE)</f>
        <v>1</v>
      </c>
      <c r="P94" s="11">
        <f>VLOOKUP($C94,H_MCPRED!$B:$D,3,FALSE)</f>
        <v>0.94</v>
      </c>
      <c r="Q94" s="10">
        <f t="shared" si="63"/>
        <v>6</v>
      </c>
      <c r="R94" s="11">
        <f t="shared" si="64"/>
        <v>1275</v>
      </c>
      <c r="S94" s="10">
        <f t="shared" si="65"/>
        <v>0</v>
      </c>
      <c r="T94" s="11">
        <f t="shared" si="66"/>
        <v>0</v>
      </c>
      <c r="U94" s="10">
        <f t="shared" si="67"/>
        <v>1065</v>
      </c>
      <c r="V94" s="11" t="str">
        <f t="shared" si="68"/>
        <v>okay</v>
      </c>
      <c r="W94" s="10" t="str">
        <f t="shared" si="69"/>
        <v>K</v>
      </c>
      <c r="X94" s="10" t="str">
        <f t="shared" si="70"/>
        <v>K</v>
      </c>
      <c r="Y94" s="10" t="str">
        <f t="shared" si="71"/>
        <v>K</v>
      </c>
      <c r="Z94" s="10" t="str">
        <f t="shared" si="72"/>
        <v>T</v>
      </c>
      <c r="AA94" s="11" t="str">
        <f t="shared" si="73"/>
        <v>N</v>
      </c>
      <c r="AB94" s="10" t="str">
        <f t="shared" si="74"/>
        <v>P</v>
      </c>
      <c r="AC94" s="10" t="str">
        <f t="shared" si="75"/>
        <v>I</v>
      </c>
      <c r="AD94" s="10" t="str">
        <f t="shared" si="76"/>
        <v>K</v>
      </c>
      <c r="AE94" s="10" t="str">
        <f t="shared" si="77"/>
        <v>K</v>
      </c>
      <c r="AF94" s="10" t="str">
        <f t="shared" si="78"/>
        <v>W</v>
      </c>
      <c r="AG94" s="10"/>
      <c r="AH94" s="10">
        <f t="shared" si="79"/>
        <v>0</v>
      </c>
      <c r="AI94" s="10">
        <f t="shared" si="80"/>
        <v>1</v>
      </c>
      <c r="AJ94" s="10">
        <f t="shared" si="81"/>
        <v>0</v>
      </c>
      <c r="AK94" s="10">
        <f t="shared" si="82"/>
        <v>0</v>
      </c>
      <c r="AL94" s="10"/>
      <c r="AM94" s="10"/>
      <c r="AN94" s="10">
        <f t="shared" si="83"/>
        <v>1</v>
      </c>
      <c r="AO94" s="10">
        <f t="shared" si="84"/>
        <v>3</v>
      </c>
      <c r="AP94" s="10">
        <f t="shared" si="85"/>
        <v>6</v>
      </c>
      <c r="AQ94" s="10">
        <f t="shared" si="86"/>
        <v>0</v>
      </c>
      <c r="AR94" s="10">
        <f t="shared" si="87"/>
        <v>0</v>
      </c>
      <c r="AS94" s="10">
        <f t="shared" si="88"/>
        <v>0</v>
      </c>
      <c r="AT94" s="10">
        <f t="shared" si="89"/>
        <v>0</v>
      </c>
      <c r="AU94" s="10">
        <f t="shared" si="90"/>
        <v>10</v>
      </c>
      <c r="AV94" s="10">
        <f t="shared" si="91"/>
        <v>0</v>
      </c>
      <c r="AW94" s="10">
        <f t="shared" si="92"/>
        <v>0</v>
      </c>
    </row>
    <row r="95" spans="2:49" x14ac:dyDescent="0.3">
      <c r="B95" s="11">
        <f>HLOOKUP(C95,ORF2variants_protseq!$1:$2,2,FALSE)</f>
        <v>66</v>
      </c>
      <c r="C95" s="7" t="s">
        <v>80</v>
      </c>
      <c r="D95" s="9">
        <f t="shared" si="62"/>
        <v>20.25</v>
      </c>
      <c r="E95" s="10" t="s">
        <v>190</v>
      </c>
      <c r="F95" s="7" t="s">
        <v>185</v>
      </c>
      <c r="G95" s="10" t="str">
        <f>VLOOKUP(F95,H_ProtSeq!A:B,2,FALSE)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95" s="8" t="str">
        <f>VLOOKUP(C95,HHpresent!A:A,1,FALSE)</f>
        <v>LIHHDQVGFIPGMQGWFNIR</v>
      </c>
      <c r="I95" s="8" t="str">
        <f>VLOOKUP(C95,HHunique!A:A,1,FALSE)</f>
        <v>LIHHDQVGFIPGMQGWFNIR</v>
      </c>
      <c r="J95" s="11" t="e">
        <f>VLOOKUP(C95,H_NIST!B:B,1,FALSE)</f>
        <v>#N/A</v>
      </c>
      <c r="K95" s="11" t="e">
        <f>VLOOKUP(C95,Detectedpreviously!A:B,2,FALSE)</f>
        <v>#N/A</v>
      </c>
      <c r="L95" s="10">
        <f>VLOOKUP(C95,H_SVM!C:E,3,FALSE)</f>
        <v>0.42299999999999999</v>
      </c>
      <c r="M95" s="10">
        <f>VLOOKUP(C95,H_ANN!B:D,3,FALSE)</f>
        <v>0.42399999999999999</v>
      </c>
      <c r="N95" s="11">
        <f>VLOOKUP(C95,H_Bi!B:D,3,FALSE)</f>
        <v>2</v>
      </c>
      <c r="O95" s="10">
        <f>VLOOKUP($C95,H_MCPRED!$B:$D,2,FALSE)</f>
        <v>0.65</v>
      </c>
      <c r="P95" s="11">
        <f>VLOOKUP($C95,H_MCPRED!$B:$D,3,FALSE)</f>
        <v>0.67</v>
      </c>
      <c r="Q95" s="10">
        <f t="shared" si="63"/>
        <v>20</v>
      </c>
      <c r="R95" s="11">
        <f t="shared" si="64"/>
        <v>1275</v>
      </c>
      <c r="S95" s="10">
        <f t="shared" si="65"/>
        <v>1</v>
      </c>
      <c r="T95" s="11">
        <f t="shared" si="66"/>
        <v>0</v>
      </c>
      <c r="U95" s="10">
        <f t="shared" si="67"/>
        <v>558</v>
      </c>
      <c r="V95" s="11" t="str">
        <f t="shared" si="68"/>
        <v>okay</v>
      </c>
      <c r="W95" s="10" t="str">
        <f t="shared" si="69"/>
        <v>I</v>
      </c>
      <c r="X95" s="10" t="str">
        <f t="shared" si="70"/>
        <v>K</v>
      </c>
      <c r="Y95" s="10" t="str">
        <f t="shared" si="71"/>
        <v>K</v>
      </c>
      <c r="Z95" s="10" t="str">
        <f t="shared" si="72"/>
        <v>L</v>
      </c>
      <c r="AA95" s="11" t="str">
        <f t="shared" si="73"/>
        <v>I</v>
      </c>
      <c r="AB95" s="10" t="str">
        <f t="shared" si="74"/>
        <v>N</v>
      </c>
      <c r="AC95" s="10" t="str">
        <f t="shared" si="75"/>
        <v>I</v>
      </c>
      <c r="AD95" s="10" t="str">
        <f t="shared" si="76"/>
        <v>R</v>
      </c>
      <c r="AE95" s="10" t="str">
        <f t="shared" si="77"/>
        <v>K</v>
      </c>
      <c r="AF95" s="10" t="str">
        <f t="shared" si="78"/>
        <v>S</v>
      </c>
      <c r="AG95" s="10"/>
      <c r="AH95" s="10">
        <f t="shared" si="79"/>
        <v>0</v>
      </c>
      <c r="AI95" s="10">
        <f t="shared" si="80"/>
        <v>1</v>
      </c>
      <c r="AJ95" s="10">
        <f t="shared" si="81"/>
        <v>0</v>
      </c>
      <c r="AK95" s="10">
        <f t="shared" si="82"/>
        <v>0</v>
      </c>
      <c r="AL95" s="10"/>
      <c r="AM95" s="10"/>
      <c r="AN95" s="10">
        <f t="shared" si="83"/>
        <v>1</v>
      </c>
      <c r="AO95" s="10">
        <f t="shared" si="84"/>
        <v>0.25</v>
      </c>
      <c r="AP95" s="10">
        <f t="shared" si="85"/>
        <v>6</v>
      </c>
      <c r="AQ95" s="10">
        <f t="shared" si="86"/>
        <v>3</v>
      </c>
      <c r="AR95" s="10">
        <f t="shared" si="87"/>
        <v>0</v>
      </c>
      <c r="AS95" s="10">
        <f t="shared" si="88"/>
        <v>0</v>
      </c>
      <c r="AT95" s="10">
        <f t="shared" si="89"/>
        <v>0</v>
      </c>
      <c r="AU95" s="10">
        <f t="shared" si="90"/>
        <v>10</v>
      </c>
      <c r="AV95" s="10">
        <f t="shared" si="91"/>
        <v>0</v>
      </c>
      <c r="AW95" s="10">
        <f t="shared" si="92"/>
        <v>0</v>
      </c>
    </row>
    <row r="96" spans="2:49" x14ac:dyDescent="0.3">
      <c r="B96" s="11">
        <f>HLOOKUP(C96,ORF2variants_protseq!$1:$2,2,FALSE)</f>
        <v>73</v>
      </c>
      <c r="C96" s="7" t="s">
        <v>116</v>
      </c>
      <c r="D96" s="9">
        <f t="shared" si="62"/>
        <v>21</v>
      </c>
      <c r="E96" s="10" t="s">
        <v>190</v>
      </c>
      <c r="F96" s="7" t="s">
        <v>185</v>
      </c>
      <c r="G96" s="10" t="str">
        <f>VLOOKUP(F96,H_ProtSeq!A:B,2,FALSE)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96" s="8" t="str">
        <f>VLOOKUP(C96,HHpresent!A:A,1,FALSE)</f>
        <v>CSSSLAIR</v>
      </c>
      <c r="I96" s="8" t="str">
        <f>VLOOKUP(C96,HHunique!A:A,1,FALSE)</f>
        <v>CSSSLAIR</v>
      </c>
      <c r="J96" s="11" t="e">
        <f>VLOOKUP(C96,H_NIST!B:B,1,FALSE)</f>
        <v>#N/A</v>
      </c>
      <c r="K96" s="11" t="e">
        <f>VLOOKUP(C96,Detectedpreviously!A:B,2,FALSE)</f>
        <v>#N/A</v>
      </c>
      <c r="L96" s="10">
        <f>VLOOKUP(C96,H_SVM!C:E,3,FALSE)</f>
        <v>0.31</v>
      </c>
      <c r="M96" s="10">
        <f>VLOOKUP(C96,H_ANN!B:D,3,FALSE)</f>
        <v>0.32900000000000001</v>
      </c>
      <c r="N96" s="11">
        <f>VLOOKUP(C96,H_Bi!B:D,3,FALSE)</f>
        <v>1</v>
      </c>
      <c r="O96" s="10">
        <f>VLOOKUP($C96,H_MCPRED!$B:$D,2,FALSE)</f>
        <v>0.84</v>
      </c>
      <c r="P96" s="11">
        <f>VLOOKUP($C96,H_MCPRED!$B:$D,3,FALSE)</f>
        <v>0.48</v>
      </c>
      <c r="Q96" s="10">
        <f t="shared" si="63"/>
        <v>8</v>
      </c>
      <c r="R96" s="11">
        <f t="shared" si="64"/>
        <v>1275</v>
      </c>
      <c r="S96" s="10">
        <f t="shared" si="65"/>
        <v>0</v>
      </c>
      <c r="T96" s="11">
        <f t="shared" si="66"/>
        <v>0</v>
      </c>
      <c r="U96" s="10">
        <f t="shared" si="67"/>
        <v>1095</v>
      </c>
      <c r="V96" s="11" t="str">
        <f t="shared" si="68"/>
        <v>okay</v>
      </c>
      <c r="W96" s="10" t="str">
        <f t="shared" si="69"/>
        <v>M</v>
      </c>
      <c r="X96" s="10" t="str">
        <f t="shared" si="70"/>
        <v>K</v>
      </c>
      <c r="Y96" s="10" t="str">
        <f t="shared" si="71"/>
        <v>K</v>
      </c>
      <c r="Z96" s="10" t="str">
        <f t="shared" si="72"/>
        <v>C</v>
      </c>
      <c r="AA96" s="11" t="str">
        <f t="shared" si="73"/>
        <v>S</v>
      </c>
      <c r="AB96" s="10" t="str">
        <f t="shared" si="74"/>
        <v>A</v>
      </c>
      <c r="AC96" s="10" t="str">
        <f t="shared" si="75"/>
        <v>I</v>
      </c>
      <c r="AD96" s="10" t="str">
        <f t="shared" si="76"/>
        <v>R</v>
      </c>
      <c r="AE96" s="10" t="str">
        <f t="shared" si="77"/>
        <v>E</v>
      </c>
      <c r="AF96" s="10" t="str">
        <f t="shared" si="78"/>
        <v>M</v>
      </c>
      <c r="AG96" s="10"/>
      <c r="AH96" s="10">
        <f t="shared" si="79"/>
        <v>1</v>
      </c>
      <c r="AI96" s="10">
        <f t="shared" si="80"/>
        <v>1</v>
      </c>
      <c r="AJ96" s="10">
        <f t="shared" si="81"/>
        <v>1</v>
      </c>
      <c r="AK96" s="10">
        <f t="shared" si="82"/>
        <v>0</v>
      </c>
      <c r="AL96" s="10"/>
      <c r="AM96" s="10"/>
      <c r="AN96" s="10">
        <f t="shared" si="83"/>
        <v>1</v>
      </c>
      <c r="AO96" s="10">
        <f t="shared" si="84"/>
        <v>3.5</v>
      </c>
      <c r="AP96" s="10">
        <f t="shared" si="85"/>
        <v>3</v>
      </c>
      <c r="AQ96" s="10">
        <f t="shared" si="86"/>
        <v>0</v>
      </c>
      <c r="AR96" s="10">
        <f t="shared" si="87"/>
        <v>0</v>
      </c>
      <c r="AS96" s="10">
        <f t="shared" si="88"/>
        <v>0</v>
      </c>
      <c r="AT96" s="10">
        <f t="shared" si="89"/>
        <v>0.5</v>
      </c>
      <c r="AU96" s="10">
        <f t="shared" si="90"/>
        <v>10</v>
      </c>
      <c r="AV96" s="10">
        <f t="shared" si="91"/>
        <v>3</v>
      </c>
      <c r="AW96" s="10">
        <f t="shared" si="92"/>
        <v>0</v>
      </c>
    </row>
    <row r="97" spans="1:49" x14ac:dyDescent="0.3">
      <c r="B97" s="11">
        <f>HLOOKUP(C97,ORF2variants_protseq!$1:$2,2,FALSE)</f>
        <v>73</v>
      </c>
      <c r="C97" s="7" t="s">
        <v>51</v>
      </c>
      <c r="D97" s="9">
        <f t="shared" si="62"/>
        <v>23</v>
      </c>
      <c r="E97" s="10" t="s">
        <v>190</v>
      </c>
      <c r="F97" s="7" t="s">
        <v>185</v>
      </c>
      <c r="G97" s="10" t="str">
        <f>VLOOKUP(F97,H_ProtSeq!A:B,2,FALSE)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97" s="8" t="str">
        <f>VLOOKUP(C97,HHpresent!A:A,1,FALSE)</f>
        <v>EGHYIMVK</v>
      </c>
      <c r="I97" s="8" t="str">
        <f>VLOOKUP(C97,HHunique!A:A,1,FALSE)</f>
        <v>EGHYIMVK</v>
      </c>
      <c r="J97" s="11" t="e">
        <f>VLOOKUP(C97,H_NIST!B:B,1,FALSE)</f>
        <v>#N/A</v>
      </c>
      <c r="K97" s="11" t="e">
        <f>VLOOKUP(C97,Detectedpreviously!A:B,2,FALSE)</f>
        <v>#N/A</v>
      </c>
      <c r="L97" s="10">
        <f>VLOOKUP(C97,H_SVM!C:E,3,FALSE)</f>
        <v>0.245</v>
      </c>
      <c r="M97" s="10">
        <f>VLOOKUP(C97,H_ANN!B:D,3,FALSE)</f>
        <v>0.29499999999999998</v>
      </c>
      <c r="N97" s="11" t="e">
        <f>VLOOKUP(C97,H_Bi!B:D,3,FALSE)</f>
        <v>#N/A</v>
      </c>
      <c r="O97" s="10">
        <f>VLOOKUP($C97,H_MCPRED!$B:$D,2,FALSE)</f>
        <v>1</v>
      </c>
      <c r="P97" s="11">
        <f>VLOOKUP($C97,H_MCPRED!$B:$D,3,FALSE)</f>
        <v>0.4</v>
      </c>
      <c r="Q97" s="10">
        <f t="shared" si="63"/>
        <v>8</v>
      </c>
      <c r="R97" s="11">
        <f t="shared" si="64"/>
        <v>1275</v>
      </c>
      <c r="S97" s="10">
        <f t="shared" si="65"/>
        <v>1</v>
      </c>
      <c r="T97" s="11">
        <f t="shared" si="66"/>
        <v>0</v>
      </c>
      <c r="U97" s="10">
        <f t="shared" si="67"/>
        <v>94</v>
      </c>
      <c r="V97" s="11" t="str">
        <f t="shared" si="68"/>
        <v>okay</v>
      </c>
      <c r="W97" s="10" t="str">
        <f t="shared" si="69"/>
        <v>R</v>
      </c>
      <c r="X97" s="10" t="str">
        <f t="shared" si="70"/>
        <v>D</v>
      </c>
      <c r="Y97" s="10" t="str">
        <f t="shared" si="71"/>
        <v>K</v>
      </c>
      <c r="Z97" s="10" t="str">
        <f t="shared" si="72"/>
        <v>E</v>
      </c>
      <c r="AA97" s="11" t="str">
        <f t="shared" si="73"/>
        <v>G</v>
      </c>
      <c r="AB97" s="10" t="str">
        <f t="shared" si="74"/>
        <v>M</v>
      </c>
      <c r="AC97" s="10" t="str">
        <f t="shared" si="75"/>
        <v>V</v>
      </c>
      <c r="AD97" s="10" t="str">
        <f t="shared" si="76"/>
        <v>K</v>
      </c>
      <c r="AE97" s="10" t="str">
        <f t="shared" si="77"/>
        <v>G</v>
      </c>
      <c r="AF97" s="10" t="str">
        <f t="shared" si="78"/>
        <v>S</v>
      </c>
      <c r="AG97" s="10"/>
      <c r="AH97" s="10">
        <f t="shared" si="79"/>
        <v>0</v>
      </c>
      <c r="AI97" s="10">
        <f t="shared" si="80"/>
        <v>1</v>
      </c>
      <c r="AJ97" s="10">
        <f t="shared" si="81"/>
        <v>1</v>
      </c>
      <c r="AK97" s="10">
        <f t="shared" si="82"/>
        <v>0</v>
      </c>
      <c r="AL97" s="10"/>
      <c r="AM97" s="10"/>
      <c r="AN97" s="10">
        <f t="shared" si="83"/>
        <v>1</v>
      </c>
      <c r="AO97" s="10">
        <f t="shared" si="84"/>
        <v>3</v>
      </c>
      <c r="AP97" s="10">
        <f t="shared" si="85"/>
        <v>3</v>
      </c>
      <c r="AQ97" s="10">
        <f t="shared" si="86"/>
        <v>3</v>
      </c>
      <c r="AR97" s="10">
        <f t="shared" si="87"/>
        <v>0</v>
      </c>
      <c r="AS97" s="10">
        <f t="shared" si="88"/>
        <v>0</v>
      </c>
      <c r="AT97" s="10">
        <f t="shared" si="89"/>
        <v>0</v>
      </c>
      <c r="AU97" s="10">
        <f t="shared" si="90"/>
        <v>10</v>
      </c>
      <c r="AV97" s="10">
        <f t="shared" si="91"/>
        <v>3</v>
      </c>
      <c r="AW97" s="10">
        <f t="shared" si="92"/>
        <v>0</v>
      </c>
    </row>
    <row r="98" spans="1:49" x14ac:dyDescent="0.3">
      <c r="B98" s="11">
        <f>HLOOKUP(C98,ORF2variants_protseq!$1:$2,2,FALSE)</f>
        <v>73</v>
      </c>
      <c r="C98" s="7" t="s">
        <v>69</v>
      </c>
      <c r="D98" s="9">
        <f t="shared" ref="D98:D105" si="93">SUM(AN98:AW98)</f>
        <v>23</v>
      </c>
      <c r="E98" s="10" t="s">
        <v>190</v>
      </c>
      <c r="F98" s="7" t="s">
        <v>185</v>
      </c>
      <c r="G98" s="10" t="str">
        <f>VLOOKUP(F98,H_ProtSeq!A:B,2,FALSE)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98" s="8" t="str">
        <f>VLOOKUP(C98,HHpresent!A:A,1,FALSE)</f>
        <v>NQIDTIK</v>
      </c>
      <c r="I98" s="8" t="str">
        <f>VLOOKUP(C98,HHunique!A:A,1,FALSE)</f>
        <v>NQIDTIK</v>
      </c>
      <c r="J98" s="11" t="e">
        <f>VLOOKUP(C98,H_NIST!B:B,1,FALSE)</f>
        <v>#N/A</v>
      </c>
      <c r="K98" s="11" t="e">
        <f>VLOOKUP(C98,Detectedpreviously!A:B,2,FALSE)</f>
        <v>#N/A</v>
      </c>
      <c r="L98" s="10">
        <f>VLOOKUP(C98,H_SVM!C:E,3,FALSE)</f>
        <v>0.24099999999999999</v>
      </c>
      <c r="M98" s="10">
        <f>VLOOKUP(C98,H_ANN!B:D,3,FALSE)</f>
        <v>0.28000000000000003</v>
      </c>
      <c r="N98" s="11" t="e">
        <f>VLOOKUP(C98,H_Bi!B:D,3,FALSE)</f>
        <v>#N/A</v>
      </c>
      <c r="O98" s="10">
        <f>VLOOKUP($C98,H_MCPRED!$B:$D,2,FALSE)</f>
        <v>0.95</v>
      </c>
      <c r="P98" s="11">
        <f>VLOOKUP($C98,H_MCPRED!$B:$D,3,FALSE)</f>
        <v>0.65</v>
      </c>
      <c r="Q98" s="10">
        <f t="shared" ref="Q98:Q105" si="94">LEN(C98)</f>
        <v>7</v>
      </c>
      <c r="R98" s="11">
        <f t="shared" ref="R98:R105" si="95">LEN(G98)</f>
        <v>1275</v>
      </c>
      <c r="S98" s="10">
        <f t="shared" ref="S98:S105" si="96">LEN($C98)-LEN(SUBSTITUTE($C98,"M",""))</f>
        <v>0</v>
      </c>
      <c r="T98" s="11">
        <f t="shared" ref="T98:T105" si="97">(LEN($C98)-LEN(SUBSTITUTE($C98,"NG","")))/2</f>
        <v>0</v>
      </c>
      <c r="U98" s="10">
        <f t="shared" ref="U98:U105" si="98">FIND(C98,G98)</f>
        <v>388</v>
      </c>
      <c r="V98" s="11" t="str">
        <f t="shared" ref="V98:V105" si="99">IF(U98=1,"N-terminus",IF((U98+LEN(C98))&gt;=LEN(G98),"C-terminus","okay"))</f>
        <v>okay</v>
      </c>
      <c r="W98" s="10" t="str">
        <f t="shared" ref="W98:W105" si="100">IF(ISTEXT(MID($G98,$U98-3,1)),MID($G98,$U98-3,1),"")</f>
        <v>R</v>
      </c>
      <c r="X98" s="10" t="str">
        <f t="shared" ref="X98:X105" si="101">IF(ISTEXT(MID($G98,$U98-2,1)),MID($G98,$U98-2,1),"")</f>
        <v>E</v>
      </c>
      <c r="Y98" s="10" t="str">
        <f t="shared" ref="Y98:Y105" si="102">IF(ISTEXT(MID($G98,$U98-1,1)),MID($G98,$U98-1,1),"")</f>
        <v>K</v>
      </c>
      <c r="Z98" s="10" t="str">
        <f t="shared" ref="Z98:Z105" si="103">MID($G98,$U98,1)</f>
        <v>N</v>
      </c>
      <c r="AA98" s="11" t="str">
        <f t="shared" ref="AA98:AA105" si="104">MID($G98,$U98+1,1)</f>
        <v>Q</v>
      </c>
      <c r="AB98" s="10" t="str">
        <f t="shared" ref="AB98:AB105" si="105">MID($G98,$U98+LEN($C98)-3,1)</f>
        <v>T</v>
      </c>
      <c r="AC98" s="10" t="str">
        <f t="shared" ref="AC98:AC105" si="106">MID($G98,$U98+LEN($C98)-2,1)</f>
        <v>I</v>
      </c>
      <c r="AD98" s="10" t="str">
        <f t="shared" ref="AD98:AD105" si="107">MID($G98,$U98+LEN($C98)-1,1)</f>
        <v>K</v>
      </c>
      <c r="AE98" s="10" t="str">
        <f t="shared" ref="AE98:AE105" si="108">MID($G98,$U98+LEN($C98),1)</f>
        <v>N</v>
      </c>
      <c r="AF98" s="10" t="str">
        <f t="shared" ref="AF98:AF105" si="109">MID($G98,$U98+LEN($C98)+1,1)</f>
        <v>D</v>
      </c>
      <c r="AG98" s="10"/>
      <c r="AH98" s="10">
        <f t="shared" ref="AH98:AH105" si="110">IF(ISNUMBER(SEARCH("C",C98)),1,0)</f>
        <v>0</v>
      </c>
      <c r="AI98" s="10">
        <f t="shared" ref="AI98:AI105" si="111">IF(OR(X98="K",X98="R",W98="K",W98="R",Z98="K",Z98="R",AA98="R",AA98="K",AB98="K",AB98="R",AC98="K",AC98="R",AE98="R",AE98="K",AF98="R",AF98="K"),1,0)</f>
        <v>1</v>
      </c>
      <c r="AJ98" s="10">
        <f t="shared" ref="AJ98:AJ105" si="112">IF(OR(X98="D",X98="E",W98="D",W98="E",Z98="D",Z98="E",AA98="E",AA98="D",AB98="D",AB98="E",AC98="D",AC98="E",AE98="E",AE98="D",AF98="E",AF98="D"),1,0)</f>
        <v>1</v>
      </c>
      <c r="AK98" s="10">
        <f t="shared" ref="AK98:AK105" si="113">IF(OR(AE98="P",AND(AD98&lt;&gt;"K",AD98&lt;&gt;"R")),1,0)</f>
        <v>0</v>
      </c>
      <c r="AL98" s="10"/>
      <c r="AM98" s="10"/>
      <c r="AN98" s="10">
        <f t="shared" ref="AN98:AN105" si="114">IF(ISTEXT(J98),0,1)</f>
        <v>1</v>
      </c>
      <c r="AO98" s="10">
        <f t="shared" ref="AO98:AO105" si="115">IF((1-L98)&gt;0.6,2,0)+IF((1-M98)&gt;0.6,1,0)+IF(ISNUMBER(N98),(3-N98)/4,0)</f>
        <v>3</v>
      </c>
      <c r="AP98" s="10">
        <f t="shared" ref="AP98:AP105" si="116">IF(O98&gt;0.6,3,0)+IF(P98&gt;0.6,3,0)</f>
        <v>6</v>
      </c>
      <c r="AQ98" s="10">
        <f t="shared" ref="AQ98:AQ105" si="117">S98*3</f>
        <v>0</v>
      </c>
      <c r="AR98" s="10">
        <f t="shared" ref="AR98:AR105" si="118">T98*3</f>
        <v>0</v>
      </c>
      <c r="AS98" s="10">
        <f t="shared" ref="AS98:AS105" si="119">IF(V98&lt;&gt;"okay",100,0)</f>
        <v>0</v>
      </c>
      <c r="AT98" s="10">
        <f t="shared" ref="AT98:AT105" si="120">AH98*0.5</f>
        <v>0</v>
      </c>
      <c r="AU98" s="10">
        <f t="shared" ref="AU98:AU105" si="121">AI98*10</f>
        <v>10</v>
      </c>
      <c r="AV98" s="10">
        <f t="shared" ref="AV98:AV105" si="122">AJ98*3</f>
        <v>3</v>
      </c>
      <c r="AW98" s="10">
        <f t="shared" ref="AW98:AW105" si="123">AK98*100</f>
        <v>0</v>
      </c>
    </row>
    <row r="99" spans="1:49" x14ac:dyDescent="0.3">
      <c r="B99" s="11">
        <f>HLOOKUP(C99,ORF2variants_protseq!$1:$2,2,FALSE)</f>
        <v>73</v>
      </c>
      <c r="C99" s="7" t="s">
        <v>93</v>
      </c>
      <c r="D99" s="9">
        <f t="shared" si="93"/>
        <v>23</v>
      </c>
      <c r="E99" s="10" t="s">
        <v>190</v>
      </c>
      <c r="F99" s="7" t="s">
        <v>185</v>
      </c>
      <c r="G99" s="10" t="str">
        <f>VLOOKUP(F99,H_ProtSeq!A:B,2,FALSE)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99" s="8" t="str">
        <f>VLOOKUP(C99,HHpresent!A:A,1,FALSE)</f>
        <v>YLGIQLTR</v>
      </c>
      <c r="I99" s="8" t="str">
        <f>VLOOKUP(C99,HHunique!A:A,1,FALSE)</f>
        <v>YLGIQLTR</v>
      </c>
      <c r="J99" s="11" t="e">
        <f>VLOOKUP(C99,H_NIST!B:B,1,FALSE)</f>
        <v>#N/A</v>
      </c>
      <c r="K99" s="11" t="e">
        <f>VLOOKUP(C99,Detectedpreviously!A:B,2,FALSE)</f>
        <v>#N/A</v>
      </c>
      <c r="L99" s="10">
        <f>VLOOKUP(C99,H_SVM!C:E,3,FALSE)</f>
        <v>0.29399999999999998</v>
      </c>
      <c r="M99" s="10">
        <f>VLOOKUP(C99,H_ANN!B:D,3,FALSE)</f>
        <v>0.33</v>
      </c>
      <c r="N99" s="11" t="e">
        <f>VLOOKUP(C99,H_Bi!B:D,3,FALSE)</f>
        <v>#N/A</v>
      </c>
      <c r="O99" s="10">
        <f>VLOOKUP($C99,H_MCPRED!$B:$D,2,FALSE)</f>
        <v>0.69</v>
      </c>
      <c r="P99" s="11">
        <f>VLOOKUP($C99,H_MCPRED!$B:$D,3,FALSE)</f>
        <v>0.64</v>
      </c>
      <c r="Q99" s="10">
        <f t="shared" si="94"/>
        <v>8</v>
      </c>
      <c r="R99" s="11">
        <f t="shared" si="95"/>
        <v>1275</v>
      </c>
      <c r="S99" s="10">
        <f t="shared" si="96"/>
        <v>0</v>
      </c>
      <c r="T99" s="11">
        <f t="shared" si="97"/>
        <v>0</v>
      </c>
      <c r="U99" s="10">
        <f t="shared" si="98"/>
        <v>768</v>
      </c>
      <c r="V99" s="11" t="str">
        <f t="shared" si="99"/>
        <v>okay</v>
      </c>
      <c r="W99" s="10" t="str">
        <f t="shared" si="100"/>
        <v>R</v>
      </c>
      <c r="X99" s="10" t="str">
        <f t="shared" si="101"/>
        <v>I</v>
      </c>
      <c r="Y99" s="10" t="str">
        <f t="shared" si="102"/>
        <v>K</v>
      </c>
      <c r="Z99" s="10" t="str">
        <f t="shared" si="103"/>
        <v>Y</v>
      </c>
      <c r="AA99" s="11" t="str">
        <f t="shared" si="104"/>
        <v>L</v>
      </c>
      <c r="AB99" s="10" t="str">
        <f t="shared" si="105"/>
        <v>L</v>
      </c>
      <c r="AC99" s="10" t="str">
        <f t="shared" si="106"/>
        <v>T</v>
      </c>
      <c r="AD99" s="10" t="str">
        <f t="shared" si="107"/>
        <v>R</v>
      </c>
      <c r="AE99" s="10" t="str">
        <f t="shared" si="108"/>
        <v>D</v>
      </c>
      <c r="AF99" s="10" t="str">
        <f t="shared" si="109"/>
        <v>V</v>
      </c>
      <c r="AG99" s="10"/>
      <c r="AH99" s="10">
        <f t="shared" si="110"/>
        <v>0</v>
      </c>
      <c r="AI99" s="10">
        <f t="shared" si="111"/>
        <v>1</v>
      </c>
      <c r="AJ99" s="10">
        <f t="shared" si="112"/>
        <v>1</v>
      </c>
      <c r="AK99" s="10">
        <f t="shared" si="113"/>
        <v>0</v>
      </c>
      <c r="AL99" s="10"/>
      <c r="AM99" s="10"/>
      <c r="AN99" s="10">
        <f t="shared" si="114"/>
        <v>1</v>
      </c>
      <c r="AO99" s="10">
        <f t="shared" si="115"/>
        <v>3</v>
      </c>
      <c r="AP99" s="10">
        <f t="shared" si="116"/>
        <v>6</v>
      </c>
      <c r="AQ99" s="10">
        <f t="shared" si="117"/>
        <v>0</v>
      </c>
      <c r="AR99" s="10">
        <f t="shared" si="118"/>
        <v>0</v>
      </c>
      <c r="AS99" s="10">
        <f t="shared" si="119"/>
        <v>0</v>
      </c>
      <c r="AT99" s="10">
        <f t="shared" si="120"/>
        <v>0</v>
      </c>
      <c r="AU99" s="10">
        <f t="shared" si="121"/>
        <v>10</v>
      </c>
      <c r="AV99" s="10">
        <f t="shared" si="122"/>
        <v>3</v>
      </c>
      <c r="AW99" s="10">
        <f t="shared" si="123"/>
        <v>0</v>
      </c>
    </row>
    <row r="100" spans="1:49" x14ac:dyDescent="0.3">
      <c r="B100" s="11">
        <f>HLOOKUP(C100,ORF2variants_protseq!$1:$2,2,FALSE)</f>
        <v>74</v>
      </c>
      <c r="C100" s="7" t="s">
        <v>115</v>
      </c>
      <c r="D100" s="9">
        <f t="shared" si="93"/>
        <v>23</v>
      </c>
      <c r="E100" s="10" t="s">
        <v>190</v>
      </c>
      <c r="F100" s="7" t="s">
        <v>185</v>
      </c>
      <c r="G100" s="10" t="str">
        <f>VLOOKUP(F100,H_ProtSeq!A:B,2,FALSE)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100" s="8" t="str">
        <f>VLOOKUP(C100,HHpresent!A:A,1,FALSE)</f>
        <v>EDIYAAK</v>
      </c>
      <c r="I100" s="8" t="str">
        <f>VLOOKUP(C100,HHunique!A:A,1,FALSE)</f>
        <v>EDIYAAK</v>
      </c>
      <c r="J100" s="11" t="e">
        <f>VLOOKUP(C100,H_NIST!B:B,1,FALSE)</f>
        <v>#N/A</v>
      </c>
      <c r="K100" s="11" t="e">
        <f>VLOOKUP(C100,Detectedpreviously!A:B,2,FALSE)</f>
        <v>#N/A</v>
      </c>
      <c r="L100" s="10">
        <f>VLOOKUP(C100,H_SVM!C:E,3,FALSE)</f>
        <v>0.224</v>
      </c>
      <c r="M100" s="10">
        <f>VLOOKUP(C100,H_ANN!B:D,3,FALSE)</f>
        <v>0.27300000000000002</v>
      </c>
      <c r="N100" s="11" t="e">
        <f>VLOOKUP(C100,H_Bi!B:D,3,FALSE)</f>
        <v>#N/A</v>
      </c>
      <c r="O100" s="10">
        <f>VLOOKUP($C100,H_MCPRED!$B:$D,2,FALSE)</f>
        <v>0.63</v>
      </c>
      <c r="P100" s="11">
        <f>VLOOKUP($C100,H_MCPRED!$B:$D,3,FALSE)</f>
        <v>0.73</v>
      </c>
      <c r="Q100" s="10">
        <f t="shared" si="94"/>
        <v>7</v>
      </c>
      <c r="R100" s="11">
        <f t="shared" si="95"/>
        <v>1275</v>
      </c>
      <c r="S100" s="10">
        <f t="shared" si="96"/>
        <v>0</v>
      </c>
      <c r="T100" s="11">
        <f t="shared" si="97"/>
        <v>0</v>
      </c>
      <c r="U100" s="10">
        <f t="shared" si="98"/>
        <v>1083</v>
      </c>
      <c r="V100" s="11" t="str">
        <f t="shared" si="99"/>
        <v>okay</v>
      </c>
      <c r="W100" s="10" t="str">
        <f t="shared" si="100"/>
        <v>F</v>
      </c>
      <c r="X100" s="10" t="str">
        <f t="shared" si="101"/>
        <v>S</v>
      </c>
      <c r="Y100" s="10" t="str">
        <f t="shared" si="102"/>
        <v>K</v>
      </c>
      <c r="Z100" s="10" t="str">
        <f t="shared" si="103"/>
        <v>E</v>
      </c>
      <c r="AA100" s="11" t="str">
        <f t="shared" si="104"/>
        <v>D</v>
      </c>
      <c r="AB100" s="10" t="str">
        <f t="shared" si="105"/>
        <v>A</v>
      </c>
      <c r="AC100" s="10" t="str">
        <f t="shared" si="106"/>
        <v>A</v>
      </c>
      <c r="AD100" s="10" t="str">
        <f t="shared" si="107"/>
        <v>K</v>
      </c>
      <c r="AE100" s="10" t="str">
        <f t="shared" si="108"/>
        <v>K</v>
      </c>
      <c r="AF100" s="10" t="str">
        <f t="shared" si="109"/>
        <v>H</v>
      </c>
      <c r="AG100" s="10"/>
      <c r="AH100" s="10">
        <f t="shared" si="110"/>
        <v>0</v>
      </c>
      <c r="AI100" s="10">
        <f t="shared" si="111"/>
        <v>1</v>
      </c>
      <c r="AJ100" s="10">
        <f t="shared" si="112"/>
        <v>1</v>
      </c>
      <c r="AK100" s="10">
        <f t="shared" si="113"/>
        <v>0</v>
      </c>
      <c r="AL100" s="10"/>
      <c r="AM100" s="10"/>
      <c r="AN100" s="10">
        <f t="shared" si="114"/>
        <v>1</v>
      </c>
      <c r="AO100" s="10">
        <f t="shared" si="115"/>
        <v>3</v>
      </c>
      <c r="AP100" s="10">
        <f t="shared" si="116"/>
        <v>6</v>
      </c>
      <c r="AQ100" s="10">
        <f t="shared" si="117"/>
        <v>0</v>
      </c>
      <c r="AR100" s="10">
        <f t="shared" si="118"/>
        <v>0</v>
      </c>
      <c r="AS100" s="10">
        <f t="shared" si="119"/>
        <v>0</v>
      </c>
      <c r="AT100" s="10">
        <f t="shared" si="120"/>
        <v>0</v>
      </c>
      <c r="AU100" s="10">
        <f t="shared" si="121"/>
        <v>10</v>
      </c>
      <c r="AV100" s="10">
        <f t="shared" si="122"/>
        <v>3</v>
      </c>
      <c r="AW100" s="10">
        <f t="shared" si="123"/>
        <v>0</v>
      </c>
    </row>
    <row r="101" spans="1:49" x14ac:dyDescent="0.3">
      <c r="B101" s="11">
        <f>HLOOKUP(C101,ORF2variants_protseq!$1:$2,2,FALSE)</f>
        <v>73</v>
      </c>
      <c r="C101" s="7" t="s">
        <v>123</v>
      </c>
      <c r="D101" s="9">
        <f t="shared" si="93"/>
        <v>23</v>
      </c>
      <c r="E101" s="10" t="s">
        <v>190</v>
      </c>
      <c r="F101" s="7" t="s">
        <v>185</v>
      </c>
      <c r="G101" s="10" t="str">
        <f>VLOOKUP(F101,H_ProtSeq!A:B,2,FALSE)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101" s="8" t="str">
        <f>VLOOKUP(C101,HHpresent!A:A,1,FALSE)</f>
        <v>MWHIYTMEYYAAIK</v>
      </c>
      <c r="I101" s="8" t="str">
        <f>VLOOKUP(C101,HHunique!A:A,1,FALSE)</f>
        <v>MWHIYTMEYYAAIK</v>
      </c>
      <c r="J101" s="11" t="e">
        <f>VLOOKUP(C101,H_NIST!B:B,1,FALSE)</f>
        <v>#N/A</v>
      </c>
      <c r="K101" s="11">
        <f>VLOOKUP(C101,Detectedpreviously!A:B,2,FALSE)</f>
        <v>3</v>
      </c>
      <c r="L101" s="10">
        <f>VLOOKUP(C101,H_SVM!C:E,3,FALSE)</f>
        <v>0.253</v>
      </c>
      <c r="M101" s="10">
        <f>VLOOKUP(C101,H_ANN!B:D,3,FALSE)</f>
        <v>0.29399999999999998</v>
      </c>
      <c r="N101" s="11" t="e">
        <f>VLOOKUP(C101,H_Bi!B:D,3,FALSE)</f>
        <v>#N/A</v>
      </c>
      <c r="O101" s="10">
        <f>VLOOKUP($C101,H_MCPRED!$B:$D,2,FALSE)</f>
        <v>0.6</v>
      </c>
      <c r="P101" s="11">
        <f>VLOOKUP($C101,H_MCPRED!$B:$D,3,FALSE)</f>
        <v>0.49</v>
      </c>
      <c r="Q101" s="10">
        <f t="shared" si="94"/>
        <v>14</v>
      </c>
      <c r="R101" s="11">
        <f t="shared" si="95"/>
        <v>1275</v>
      </c>
      <c r="S101" s="10">
        <f t="shared" si="96"/>
        <v>2</v>
      </c>
      <c r="T101" s="11">
        <f t="shared" si="97"/>
        <v>0</v>
      </c>
      <c r="U101" s="10">
        <f t="shared" si="98"/>
        <v>1223</v>
      </c>
      <c r="V101" s="11" t="str">
        <f t="shared" si="99"/>
        <v>okay</v>
      </c>
      <c r="W101" s="10" t="str">
        <f t="shared" si="100"/>
        <v>I</v>
      </c>
      <c r="X101" s="10" t="str">
        <f t="shared" si="101"/>
        <v>K</v>
      </c>
      <c r="Y101" s="10" t="str">
        <f t="shared" si="102"/>
        <v>K</v>
      </c>
      <c r="Z101" s="10" t="str">
        <f t="shared" si="103"/>
        <v>M</v>
      </c>
      <c r="AA101" s="11" t="str">
        <f t="shared" si="104"/>
        <v>W</v>
      </c>
      <c r="AB101" s="10" t="str">
        <f t="shared" si="105"/>
        <v>A</v>
      </c>
      <c r="AC101" s="10" t="str">
        <f t="shared" si="106"/>
        <v>I</v>
      </c>
      <c r="AD101" s="10" t="str">
        <f t="shared" si="107"/>
        <v>K</v>
      </c>
      <c r="AE101" s="10" t="str">
        <f t="shared" si="108"/>
        <v>N</v>
      </c>
      <c r="AF101" s="10" t="str">
        <f t="shared" si="109"/>
        <v>D</v>
      </c>
      <c r="AG101" s="10"/>
      <c r="AH101" s="10">
        <f t="shared" si="110"/>
        <v>0</v>
      </c>
      <c r="AI101" s="10">
        <f t="shared" si="111"/>
        <v>1</v>
      </c>
      <c r="AJ101" s="10">
        <f t="shared" si="112"/>
        <v>1</v>
      </c>
      <c r="AK101" s="10">
        <f t="shared" si="113"/>
        <v>0</v>
      </c>
      <c r="AL101" s="10"/>
      <c r="AM101" s="10"/>
      <c r="AN101" s="10">
        <f t="shared" si="114"/>
        <v>1</v>
      </c>
      <c r="AO101" s="10">
        <f t="shared" si="115"/>
        <v>3</v>
      </c>
      <c r="AP101" s="10">
        <f t="shared" si="116"/>
        <v>0</v>
      </c>
      <c r="AQ101" s="10">
        <f t="shared" si="117"/>
        <v>6</v>
      </c>
      <c r="AR101" s="10">
        <f t="shared" si="118"/>
        <v>0</v>
      </c>
      <c r="AS101" s="10">
        <f t="shared" si="119"/>
        <v>0</v>
      </c>
      <c r="AT101" s="10">
        <f t="shared" si="120"/>
        <v>0</v>
      </c>
      <c r="AU101" s="10">
        <f t="shared" si="121"/>
        <v>10</v>
      </c>
      <c r="AV101" s="10">
        <f t="shared" si="122"/>
        <v>3</v>
      </c>
      <c r="AW101" s="10">
        <f t="shared" si="123"/>
        <v>0</v>
      </c>
    </row>
    <row r="102" spans="1:49" x14ac:dyDescent="0.3">
      <c r="B102" s="11">
        <f>HLOOKUP(C102,ORF2variants_protseq!$1:$2,2,FALSE)</f>
        <v>74</v>
      </c>
      <c r="C102" s="7" t="s">
        <v>64</v>
      </c>
      <c r="D102" s="9">
        <f t="shared" si="93"/>
        <v>23.5</v>
      </c>
      <c r="E102" s="10" t="s">
        <v>190</v>
      </c>
      <c r="F102" s="7" t="s">
        <v>185</v>
      </c>
      <c r="G102" s="10" t="str">
        <f>VLOOKUP(F102,H_ProtSeq!A:B,2,FALSE)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102" s="8" t="str">
        <f>VLOOKUP(C102,HHpresent!A:A,1,FALSE)</f>
        <v>IDTLTSQLK</v>
      </c>
      <c r="I102" s="8" t="str">
        <f>VLOOKUP(C102,HHunique!A:A,1,FALSE)</f>
        <v>IDTLTSQLK</v>
      </c>
      <c r="J102" s="11" t="e">
        <f>VLOOKUP(C102,H_NIST!B:B,1,FALSE)</f>
        <v>#N/A</v>
      </c>
      <c r="K102" s="11" t="e">
        <f>VLOOKUP(C102,Detectedpreviously!A:B,2,FALSE)</f>
        <v>#N/A</v>
      </c>
      <c r="L102" s="10">
        <f>VLOOKUP(C102,H_SVM!C:E,3,FALSE)</f>
        <v>0.35199999999999998</v>
      </c>
      <c r="M102" s="10">
        <f>VLOOKUP(C102,H_ANN!B:D,3,FALSE)</f>
        <v>0.36899999999999999</v>
      </c>
      <c r="N102" s="11">
        <f>VLOOKUP(C102,H_Bi!B:D,3,FALSE)</f>
        <v>1</v>
      </c>
      <c r="O102" s="10">
        <f>VLOOKUP($C102,H_MCPRED!$B:$D,2,FALSE)</f>
        <v>0.76</v>
      </c>
      <c r="P102" s="11">
        <f>VLOOKUP($C102,H_MCPRED!$B:$D,3,FALSE)</f>
        <v>0.61</v>
      </c>
      <c r="Q102" s="10">
        <f t="shared" si="94"/>
        <v>9</v>
      </c>
      <c r="R102" s="11">
        <f t="shared" si="95"/>
        <v>1275</v>
      </c>
      <c r="S102" s="10">
        <f t="shared" si="96"/>
        <v>0</v>
      </c>
      <c r="T102" s="11">
        <f t="shared" si="97"/>
        <v>0</v>
      </c>
      <c r="U102" s="10">
        <f t="shared" si="98"/>
        <v>314</v>
      </c>
      <c r="V102" s="11" t="str">
        <f t="shared" si="99"/>
        <v>okay</v>
      </c>
      <c r="W102" s="10" t="str">
        <f t="shared" si="100"/>
        <v>R</v>
      </c>
      <c r="X102" s="10" t="str">
        <f t="shared" si="101"/>
        <v>S</v>
      </c>
      <c r="Y102" s="10" t="str">
        <f t="shared" si="102"/>
        <v>K</v>
      </c>
      <c r="Z102" s="10" t="str">
        <f t="shared" si="103"/>
        <v>I</v>
      </c>
      <c r="AA102" s="11" t="str">
        <f t="shared" si="104"/>
        <v>D</v>
      </c>
      <c r="AB102" s="10" t="str">
        <f t="shared" si="105"/>
        <v>Q</v>
      </c>
      <c r="AC102" s="10" t="str">
        <f t="shared" si="106"/>
        <v>L</v>
      </c>
      <c r="AD102" s="10" t="str">
        <f t="shared" si="107"/>
        <v>K</v>
      </c>
      <c r="AE102" s="10" t="str">
        <f t="shared" si="108"/>
        <v>E</v>
      </c>
      <c r="AF102" s="10" t="str">
        <f t="shared" si="109"/>
        <v>L</v>
      </c>
      <c r="AG102" s="10"/>
      <c r="AH102" s="10">
        <f t="shared" si="110"/>
        <v>0</v>
      </c>
      <c r="AI102" s="10">
        <f t="shared" si="111"/>
        <v>1</v>
      </c>
      <c r="AJ102" s="10">
        <f t="shared" si="112"/>
        <v>1</v>
      </c>
      <c r="AK102" s="10">
        <f t="shared" si="113"/>
        <v>0</v>
      </c>
      <c r="AL102" s="10"/>
      <c r="AM102" s="10"/>
      <c r="AN102" s="10">
        <f t="shared" si="114"/>
        <v>1</v>
      </c>
      <c r="AO102" s="10">
        <f t="shared" si="115"/>
        <v>3.5</v>
      </c>
      <c r="AP102" s="10">
        <f t="shared" si="116"/>
        <v>6</v>
      </c>
      <c r="AQ102" s="10">
        <f t="shared" si="117"/>
        <v>0</v>
      </c>
      <c r="AR102" s="10">
        <f t="shared" si="118"/>
        <v>0</v>
      </c>
      <c r="AS102" s="10">
        <f t="shared" si="119"/>
        <v>0</v>
      </c>
      <c r="AT102" s="10">
        <f t="shared" si="120"/>
        <v>0</v>
      </c>
      <c r="AU102" s="10">
        <f t="shared" si="121"/>
        <v>10</v>
      </c>
      <c r="AV102" s="10">
        <f t="shared" si="122"/>
        <v>3</v>
      </c>
      <c r="AW102" s="10">
        <f t="shared" si="123"/>
        <v>0</v>
      </c>
    </row>
    <row r="103" spans="1:49" x14ac:dyDescent="0.3">
      <c r="B103" s="11">
        <f>HLOOKUP(C103,ORF2variants_protseq!$1:$2,2,FALSE)</f>
        <v>73</v>
      </c>
      <c r="C103" s="7" t="s">
        <v>78</v>
      </c>
      <c r="D103" s="9">
        <f t="shared" si="93"/>
        <v>23.5</v>
      </c>
      <c r="E103" s="10" t="s">
        <v>190</v>
      </c>
      <c r="F103" s="7" t="s">
        <v>185</v>
      </c>
      <c r="G103" s="10" t="str">
        <f>VLOOKUP(F103,H_ProtSeq!A:B,2,FALSE)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103" s="8" t="str">
        <f>VLOOKUP(C103,HHpresent!A:A,1,FALSE)</f>
        <v>ENFRPISLMNIDAK</v>
      </c>
      <c r="I103" s="8" t="str">
        <f>VLOOKUP(C103,HHunique!A:A,1,FALSE)</f>
        <v>ENFRPISLMNIDAK</v>
      </c>
      <c r="J103" s="11" t="e">
        <f>VLOOKUP(C103,H_NIST!B:B,1,FALSE)</f>
        <v>#N/A</v>
      </c>
      <c r="K103" s="11" t="e">
        <f>VLOOKUP(C103,Detectedpreviously!A:B,2,FALSE)</f>
        <v>#N/A</v>
      </c>
      <c r="L103" s="10">
        <f>VLOOKUP(C103,H_SVM!C:E,3,FALSE)</f>
        <v>0.25600000000000001</v>
      </c>
      <c r="M103" s="10">
        <f>VLOOKUP(C103,H_ANN!B:D,3,FALSE)</f>
        <v>0.29799999999999999</v>
      </c>
      <c r="N103" s="11">
        <f>VLOOKUP(C103,H_Bi!B:D,3,FALSE)</f>
        <v>1</v>
      </c>
      <c r="O103" s="10">
        <f>VLOOKUP($C103,H_MCPRED!$B:$D,2,FALSE)</f>
        <v>0.96</v>
      </c>
      <c r="P103" s="11">
        <f>VLOOKUP($C103,H_MCPRED!$B:$D,3,FALSE)</f>
        <v>0.45</v>
      </c>
      <c r="Q103" s="10">
        <f t="shared" si="94"/>
        <v>14</v>
      </c>
      <c r="R103" s="11">
        <f t="shared" si="95"/>
        <v>1275</v>
      </c>
      <c r="S103" s="10">
        <f t="shared" si="96"/>
        <v>1</v>
      </c>
      <c r="T103" s="11">
        <f t="shared" si="97"/>
        <v>0</v>
      </c>
      <c r="U103" s="10">
        <f t="shared" si="98"/>
        <v>528</v>
      </c>
      <c r="V103" s="11" t="str">
        <f t="shared" si="99"/>
        <v>okay</v>
      </c>
      <c r="W103" s="10" t="str">
        <f t="shared" si="100"/>
        <v>T</v>
      </c>
      <c r="X103" s="10" t="str">
        <f t="shared" si="101"/>
        <v>K</v>
      </c>
      <c r="Y103" s="10" t="str">
        <f t="shared" si="102"/>
        <v>K</v>
      </c>
      <c r="Z103" s="10" t="str">
        <f t="shared" si="103"/>
        <v>E</v>
      </c>
      <c r="AA103" s="11" t="str">
        <f t="shared" si="104"/>
        <v>N</v>
      </c>
      <c r="AB103" s="10" t="str">
        <f t="shared" si="105"/>
        <v>D</v>
      </c>
      <c r="AC103" s="10" t="str">
        <f t="shared" si="106"/>
        <v>A</v>
      </c>
      <c r="AD103" s="10" t="str">
        <f t="shared" si="107"/>
        <v>K</v>
      </c>
      <c r="AE103" s="10" t="str">
        <f t="shared" si="108"/>
        <v>I</v>
      </c>
      <c r="AF103" s="10" t="str">
        <f t="shared" si="109"/>
        <v>L</v>
      </c>
      <c r="AG103" s="10"/>
      <c r="AH103" s="10">
        <f t="shared" si="110"/>
        <v>0</v>
      </c>
      <c r="AI103" s="10">
        <f t="shared" si="111"/>
        <v>1</v>
      </c>
      <c r="AJ103" s="10">
        <f t="shared" si="112"/>
        <v>1</v>
      </c>
      <c r="AK103" s="10">
        <f t="shared" si="113"/>
        <v>0</v>
      </c>
      <c r="AL103" s="10"/>
      <c r="AM103" s="10"/>
      <c r="AN103" s="10">
        <f t="shared" si="114"/>
        <v>1</v>
      </c>
      <c r="AO103" s="10">
        <f t="shared" si="115"/>
        <v>3.5</v>
      </c>
      <c r="AP103" s="10">
        <f t="shared" si="116"/>
        <v>3</v>
      </c>
      <c r="AQ103" s="10">
        <f t="shared" si="117"/>
        <v>3</v>
      </c>
      <c r="AR103" s="10">
        <f t="shared" si="118"/>
        <v>0</v>
      </c>
      <c r="AS103" s="10">
        <f t="shared" si="119"/>
        <v>0</v>
      </c>
      <c r="AT103" s="10">
        <f t="shared" si="120"/>
        <v>0</v>
      </c>
      <c r="AU103" s="10">
        <f t="shared" si="121"/>
        <v>10</v>
      </c>
      <c r="AV103" s="10">
        <f t="shared" si="122"/>
        <v>3</v>
      </c>
      <c r="AW103" s="10">
        <f t="shared" si="123"/>
        <v>0</v>
      </c>
    </row>
    <row r="104" spans="1:49" x14ac:dyDescent="0.3">
      <c r="A104" s="10"/>
      <c r="B104" s="11">
        <f>HLOOKUP(C104,ORF2variants_protseq!$1:$2,2,FALSE)</f>
        <v>1</v>
      </c>
      <c r="C104" s="7" t="s">
        <v>45</v>
      </c>
      <c r="D104" s="9">
        <f t="shared" si="93"/>
        <v>122.75</v>
      </c>
      <c r="E104" s="10" t="s">
        <v>190</v>
      </c>
      <c r="F104" s="7" t="s">
        <v>185</v>
      </c>
      <c r="G104" s="10" t="str">
        <f>VLOOKUP(F104,H_ProtSeq!A:B,2,FALSE)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104" s="8" t="str">
        <f>VLOOKUP(C104,HHpresent!A:A,1,FALSE)</f>
        <v>MTGSNSHITILTLNVNGLNSPIK</v>
      </c>
      <c r="I104" s="8" t="str">
        <f>VLOOKUP(C104,HHunique!A:A,1,FALSE)</f>
        <v>MTGSNSHITILTLNVNGLNSPIK</v>
      </c>
      <c r="J104" s="11" t="e">
        <f>VLOOKUP(C104,H_NIST!B:B,1,FALSE)</f>
        <v>#N/A</v>
      </c>
      <c r="K104" s="11" t="e">
        <f>VLOOKUP(C104,Detectedpreviously!A:B,2,FALSE)</f>
        <v>#N/A</v>
      </c>
      <c r="L104" s="10">
        <f>VLOOKUP(C104,H_SVM!C:E,3,FALSE)</f>
        <v>0.60799999999999998</v>
      </c>
      <c r="M104" s="10">
        <f>VLOOKUP(C104,H_ANN!B:D,3,FALSE)</f>
        <v>0.54700000000000004</v>
      </c>
      <c r="N104" s="11">
        <f>VLOOKUP(C104,H_Bi!B:D,3,FALSE)</f>
        <v>4</v>
      </c>
      <c r="O104" s="10" t="str">
        <f>VLOOKUP($C104,H_MCPRED!$B:$D,2,FALSE)</f>
        <v>--</v>
      </c>
      <c r="P104" s="11">
        <f>VLOOKUP($C104,H_MCPRED!$B:$D,3,FALSE)</f>
        <v>0.78</v>
      </c>
      <c r="Q104" s="10">
        <f t="shared" si="94"/>
        <v>23</v>
      </c>
      <c r="R104" s="11">
        <f t="shared" si="95"/>
        <v>1275</v>
      </c>
      <c r="S104" s="10">
        <f t="shared" si="96"/>
        <v>1</v>
      </c>
      <c r="T104" s="11">
        <f t="shared" si="97"/>
        <v>1</v>
      </c>
      <c r="U104" s="10">
        <f t="shared" si="98"/>
        <v>1</v>
      </c>
      <c r="V104" s="11" t="str">
        <f t="shared" si="99"/>
        <v>N-terminus</v>
      </c>
      <c r="W104" s="10" t="str">
        <f t="shared" si="100"/>
        <v/>
      </c>
      <c r="X104" s="10" t="str">
        <f t="shared" si="101"/>
        <v/>
      </c>
      <c r="Y104" s="10" t="str">
        <f t="shared" si="102"/>
        <v/>
      </c>
      <c r="Z104" s="10" t="str">
        <f t="shared" si="103"/>
        <v>M</v>
      </c>
      <c r="AA104" s="11" t="str">
        <f t="shared" si="104"/>
        <v>T</v>
      </c>
      <c r="AB104" s="10" t="str">
        <f t="shared" si="105"/>
        <v>P</v>
      </c>
      <c r="AC104" s="10" t="str">
        <f t="shared" si="106"/>
        <v>I</v>
      </c>
      <c r="AD104" s="10" t="str">
        <f t="shared" si="107"/>
        <v>K</v>
      </c>
      <c r="AE104" s="10" t="str">
        <f t="shared" si="108"/>
        <v>R</v>
      </c>
      <c r="AF104" s="10" t="str">
        <f t="shared" si="109"/>
        <v>H</v>
      </c>
      <c r="AG104" s="10"/>
      <c r="AH104" s="10">
        <f t="shared" si="110"/>
        <v>0</v>
      </c>
      <c r="AI104" s="10">
        <f t="shared" si="111"/>
        <v>1</v>
      </c>
      <c r="AJ104" s="10">
        <f t="shared" si="112"/>
        <v>0</v>
      </c>
      <c r="AK104" s="10">
        <f t="shared" si="113"/>
        <v>0</v>
      </c>
      <c r="AL104" s="10"/>
      <c r="AM104" s="10"/>
      <c r="AN104" s="10">
        <f t="shared" si="114"/>
        <v>1</v>
      </c>
      <c r="AO104" s="10">
        <f t="shared" si="115"/>
        <v>-0.25</v>
      </c>
      <c r="AP104" s="10">
        <f t="shared" si="116"/>
        <v>6</v>
      </c>
      <c r="AQ104" s="10">
        <f t="shared" si="117"/>
        <v>3</v>
      </c>
      <c r="AR104" s="10">
        <f t="shared" si="118"/>
        <v>3</v>
      </c>
      <c r="AS104" s="10">
        <f t="shared" si="119"/>
        <v>100</v>
      </c>
      <c r="AT104" s="10">
        <f t="shared" si="120"/>
        <v>0</v>
      </c>
      <c r="AU104" s="10">
        <f t="shared" si="121"/>
        <v>10</v>
      </c>
      <c r="AV104" s="10">
        <f t="shared" si="122"/>
        <v>0</v>
      </c>
      <c r="AW104" s="10">
        <f t="shared" si="123"/>
        <v>0</v>
      </c>
    </row>
    <row r="105" spans="1:49" x14ac:dyDescent="0.3">
      <c r="B105" s="11">
        <f>HLOOKUP(C105,ORF2variants_protseq!$1:$2,2,FALSE)</f>
        <v>70</v>
      </c>
      <c r="C105" s="7" t="s">
        <v>127</v>
      </c>
      <c r="D105" s="9">
        <f t="shared" si="93"/>
        <v>220.25</v>
      </c>
      <c r="E105" s="10" t="s">
        <v>190</v>
      </c>
      <c r="F105" s="7" t="s">
        <v>185</v>
      </c>
      <c r="G105" s="10" t="str">
        <f>VLOOKUP(F105,H_ProtSeq!A:B,2,FALSE)</f>
        <v>MTGSNSHITILTLNVNGLNSPIKRHRLASWIKSQDPSVCCIQETHLTCRDTHRLKIKGWRKIYQANGKQKKAGVAILVSDKTDFKPTKIKRDKEGHYIMVKGSIQQEELTILNIYAPNTGAPRFIKQVLSDLQRDLDSHTLIMGDFNTPLSILDRSTRQKVNKDTQELNSALHQTDLIDIYRTLHPKSTEYTFFSAPHHTYSKIDHIVGSKALLSKCKRTEIITNYLSDHSAIKLELRIKNLTQSRSTTWKLNNLLLNDYWVHNEMKAEIKMFFETNENKDTTYQNLWDAFKAVCRGKFIALNAYKRKQERSKIDTLTSQLKELEKQEQTHSKASRRQEITKIRAELKEIETQKTLQKINESRSWFFERINKIDRPLARLIKKKREKNQIDTIKNDKGDITTDPTEIQTTIREYYKHLYANKLENLEEMDTFLDTYTLPRLNQEEVESLNRPITGSEIVAIINSLPTKKSPGPDGFTAEFYQRYKEELVPFLLKLFQSIEKEGILPNSFYEASIILIPKPGRDTTKKENFRPISLMNIDAKILNKILANRIQQHIKKLIHHDQVGFIPGMQGWFNIRKSINVIQHINRAKDKNHVIISIDAEKAFDKIQQPFMLKTLNKLGIDGMYLKIIRAIYDKPTANIILNGQKLEAFPLKTGTRQGCPLSPLLFNIVLEVLARAIRQEKEIKGIQLGKEEVKLSLFADDMIVYLENPIVSAQNLLKLISNFSKVSGYKINVQKSQAFLYNNNRQTESQIMGELPFTIASKRIKYLGIQLTRDVKDLFKENYKPLLKEIKEDTNKWKNIPCSWVGRINIVKMAILPKVIYRFNAIPIKLPMTFFTELEKTTLKFIWNQKRARIAKSILSQKNKAGGITLPDFKLYYKATVTKTAWYWYQNRDIDQWNRTEPSEIMPHIYNYLIFDKPEKNKQWGKDSLLNKWCWENWLAICRKLKLDPFLTPYTKINSRWIKDLNVKPKTIKTLEENLGITIQDIGVGKDFMSKTPKAMATKDKIDKWDLIKLKSFCTAKETTIRVNRQPTTWEKIFATYSSDKGLISRIYNELKQIYKKKTNNPIKKWAKDMNRHFSKEDIYAAKKHMKKCSSSLAIREMQIKTTMRYHLTPVRMAIIKKSGNNRCWRGCGEIGTLVHCWWDCKLVQPLWKSVWRFLRDLELEIPFDPAIPLLGIYPKDYKSCCYKDTCTRMFIAALFTIAKTWNQPNCPTMIDWIKKMWHIYTMEYYAAIKNDEFISFVGTWMKLETIILSKLSQEQKTKHRIFSLIGGN</v>
      </c>
      <c r="H105" s="8" t="str">
        <f>VLOOKUP(C105,HHpresent!A:A,1,FALSE)</f>
        <v>IFSLIGGN</v>
      </c>
      <c r="I105" s="8" t="str">
        <f>VLOOKUP(C105,HHunique!A:A,1,FALSE)</f>
        <v>IFSLIGGN</v>
      </c>
      <c r="J105" s="11" t="e">
        <f>VLOOKUP(C105,H_NIST!B:B,1,FALSE)</f>
        <v>#N/A</v>
      </c>
      <c r="K105" s="11" t="e">
        <f>VLOOKUP(C105,Detectedpreviously!A:B,2,FALSE)</f>
        <v>#N/A</v>
      </c>
      <c r="L105" s="10">
        <f>VLOOKUP(C105,H_SVM!C:E,3,FALSE)</f>
        <v>0.29799999999999999</v>
      </c>
      <c r="M105" s="10">
        <f>VLOOKUP(C105,H_ANN!B:D,3,FALSE)</f>
        <v>0.32200000000000001</v>
      </c>
      <c r="N105" s="11">
        <f>VLOOKUP(C105,H_Bi!B:D,3,FALSE)</f>
        <v>2</v>
      </c>
      <c r="O105" s="10">
        <f>VLOOKUP($C105,H_MCPRED!$B:$D,2,FALSE)</f>
        <v>0.94</v>
      </c>
      <c r="P105" s="11" t="str">
        <f>VLOOKUP($C105,H_MCPRED!$B:$D,3,FALSE)</f>
        <v>--</v>
      </c>
      <c r="Q105" s="10">
        <f t="shared" si="94"/>
        <v>8</v>
      </c>
      <c r="R105" s="11">
        <f t="shared" si="95"/>
        <v>1275</v>
      </c>
      <c r="S105" s="10">
        <f t="shared" si="96"/>
        <v>0</v>
      </c>
      <c r="T105" s="11">
        <f t="shared" si="97"/>
        <v>0</v>
      </c>
      <c r="U105" s="10">
        <f t="shared" si="98"/>
        <v>1268</v>
      </c>
      <c r="V105" s="11" t="str">
        <f t="shared" si="99"/>
        <v>C-terminus</v>
      </c>
      <c r="W105" s="10" t="str">
        <f t="shared" si="100"/>
        <v>K</v>
      </c>
      <c r="X105" s="10" t="str">
        <f t="shared" si="101"/>
        <v>H</v>
      </c>
      <c r="Y105" s="10" t="str">
        <f t="shared" si="102"/>
        <v>R</v>
      </c>
      <c r="Z105" s="10" t="str">
        <f t="shared" si="103"/>
        <v>I</v>
      </c>
      <c r="AA105" s="11" t="str">
        <f t="shared" si="104"/>
        <v>F</v>
      </c>
      <c r="AB105" s="10" t="str">
        <f t="shared" si="105"/>
        <v>G</v>
      </c>
      <c r="AC105" s="10" t="str">
        <f t="shared" si="106"/>
        <v>G</v>
      </c>
      <c r="AD105" s="10" t="str">
        <f t="shared" si="107"/>
        <v>N</v>
      </c>
      <c r="AE105" s="10" t="str">
        <f t="shared" si="108"/>
        <v/>
      </c>
      <c r="AF105" s="10" t="str">
        <f t="shared" si="109"/>
        <v/>
      </c>
      <c r="AG105" s="10"/>
      <c r="AH105" s="10">
        <f t="shared" si="110"/>
        <v>0</v>
      </c>
      <c r="AI105" s="10">
        <f t="shared" si="111"/>
        <v>1</v>
      </c>
      <c r="AJ105" s="10">
        <f t="shared" si="112"/>
        <v>0</v>
      </c>
      <c r="AK105" s="10">
        <f t="shared" si="113"/>
        <v>1</v>
      </c>
      <c r="AL105" s="10"/>
      <c r="AM105" s="10"/>
      <c r="AN105" s="10">
        <f t="shared" si="114"/>
        <v>1</v>
      </c>
      <c r="AO105" s="10">
        <f t="shared" si="115"/>
        <v>3.25</v>
      </c>
      <c r="AP105" s="10">
        <f t="shared" si="116"/>
        <v>6</v>
      </c>
      <c r="AQ105" s="10">
        <f t="shared" si="117"/>
        <v>0</v>
      </c>
      <c r="AR105" s="10">
        <f t="shared" si="118"/>
        <v>0</v>
      </c>
      <c r="AS105" s="10">
        <f t="shared" si="119"/>
        <v>100</v>
      </c>
      <c r="AT105" s="10">
        <f t="shared" si="120"/>
        <v>0</v>
      </c>
      <c r="AU105" s="10">
        <f t="shared" si="121"/>
        <v>10</v>
      </c>
      <c r="AV105" s="10">
        <f t="shared" si="122"/>
        <v>0</v>
      </c>
      <c r="AW105" s="10">
        <f t="shared" si="123"/>
        <v>100</v>
      </c>
    </row>
  </sheetData>
  <sortState xmlns:xlrd2="http://schemas.microsoft.com/office/spreadsheetml/2017/richdata2" ref="A2:AY105">
    <sortCondition ref="E2:E105"/>
    <sortCondition ref="D2:D105"/>
  </sortState>
  <conditionalFormatting sqref="AE2:AE105 AC2:AC105 Z2:Z105 X2:X105">
    <cfRule type="containsText" dxfId="6" priority="1" operator="containsText" text="E">
      <formula>NOT(ISERROR(SEARCH("E",X2)))</formula>
    </cfRule>
    <cfRule type="containsText" dxfId="5" priority="2" operator="containsText" text="D">
      <formula>NOT(ISERROR(SEARCH("D",X2)))</formula>
    </cfRule>
  </conditionalFormatting>
  <conditionalFormatting sqref="S2:T105">
    <cfRule type="cellIs" dxfId="4" priority="7" operator="greaterThanOrEqual">
      <formula>1</formula>
    </cfRule>
  </conditionalFormatting>
  <conditionalFormatting sqref="Q2:Q105">
    <cfRule type="cellIs" dxfId="3" priority="6" operator="greaterThan">
      <formula>25</formula>
    </cfRule>
  </conditionalFormatting>
  <conditionalFormatting sqref="V2:V105">
    <cfRule type="containsText" dxfId="2" priority="5" operator="containsText" text="terminus">
      <formula>NOT(ISERROR(SEARCH("terminus",V2)))</formula>
    </cfRule>
  </conditionalFormatting>
  <conditionalFormatting sqref="AE2:AF105 Z2:AC105 W2:X105">
    <cfRule type="containsText" dxfId="1" priority="3" operator="containsText" text="R">
      <formula>NOT(ISERROR(SEARCH("R",W2)))</formula>
    </cfRule>
    <cfRule type="containsText" dxfId="0" priority="4" operator="containsText" text="K">
      <formula>NOT(ISERROR(SEARCH("K",W2)))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5"/>
  <sheetViews>
    <sheetView topLeftCell="A81" workbookViewId="0">
      <selection activeCell="B2" sqref="B2:B105"/>
    </sheetView>
  </sheetViews>
  <sheetFormatPr defaultColWidth="17.5546875" defaultRowHeight="14.4" x14ac:dyDescent="0.3"/>
  <sheetData>
    <row r="1" spans="1:5" x14ac:dyDescent="0.3">
      <c r="A1" t="s">
        <v>42</v>
      </c>
      <c r="B1" t="s">
        <v>189</v>
      </c>
      <c r="C1" t="s">
        <v>1</v>
      </c>
      <c r="D1" t="s">
        <v>43</v>
      </c>
      <c r="E1" t="s">
        <v>2</v>
      </c>
    </row>
    <row r="2" spans="1:5" x14ac:dyDescent="0.3">
      <c r="A2" t="s">
        <v>44</v>
      </c>
      <c r="B2" t="s">
        <v>185</v>
      </c>
      <c r="C2" t="s">
        <v>45</v>
      </c>
      <c r="D2">
        <v>0</v>
      </c>
      <c r="E2">
        <v>0.60799999999999998</v>
      </c>
    </row>
    <row r="3" spans="1:5" x14ac:dyDescent="0.3">
      <c r="A3" t="s">
        <v>44</v>
      </c>
      <c r="B3" t="s">
        <v>185</v>
      </c>
      <c r="C3" t="s">
        <v>46</v>
      </c>
      <c r="D3">
        <v>0</v>
      </c>
      <c r="E3">
        <v>0.222</v>
      </c>
    </row>
    <row r="4" spans="1:5" x14ac:dyDescent="0.3">
      <c r="A4" t="s">
        <v>44</v>
      </c>
      <c r="B4" t="s">
        <v>185</v>
      </c>
      <c r="C4" t="s">
        <v>47</v>
      </c>
      <c r="D4">
        <v>0</v>
      </c>
      <c r="E4">
        <v>0.53600000000000003</v>
      </c>
    </row>
    <row r="5" spans="1:5" x14ac:dyDescent="0.3">
      <c r="A5" t="s">
        <v>44</v>
      </c>
      <c r="B5" t="s">
        <v>185</v>
      </c>
      <c r="C5" t="s">
        <v>48</v>
      </c>
      <c r="D5">
        <v>0</v>
      </c>
      <c r="E5">
        <v>0.21099999999999999</v>
      </c>
    </row>
    <row r="6" spans="1:5" x14ac:dyDescent="0.3">
      <c r="A6" t="s">
        <v>44</v>
      </c>
      <c r="B6" t="s">
        <v>185</v>
      </c>
      <c r="C6" t="s">
        <v>49</v>
      </c>
      <c r="D6">
        <v>0</v>
      </c>
      <c r="E6">
        <v>0.46700000000000003</v>
      </c>
    </row>
    <row r="7" spans="1:5" x14ac:dyDescent="0.3">
      <c r="A7" t="s">
        <v>44</v>
      </c>
      <c r="B7" t="s">
        <v>185</v>
      </c>
      <c r="C7" t="s">
        <v>50</v>
      </c>
      <c r="D7">
        <v>0</v>
      </c>
      <c r="E7">
        <v>0.23</v>
      </c>
    </row>
    <row r="8" spans="1:5" x14ac:dyDescent="0.3">
      <c r="A8" t="s">
        <v>44</v>
      </c>
      <c r="B8" t="s">
        <v>185</v>
      </c>
      <c r="C8" t="s">
        <v>51</v>
      </c>
      <c r="D8">
        <v>0</v>
      </c>
      <c r="E8">
        <v>0.245</v>
      </c>
    </row>
    <row r="9" spans="1:5" x14ac:dyDescent="0.3">
      <c r="A9" t="s">
        <v>44</v>
      </c>
      <c r="B9" t="s">
        <v>185</v>
      </c>
      <c r="C9" t="s">
        <v>52</v>
      </c>
      <c r="D9">
        <v>0</v>
      </c>
      <c r="E9">
        <v>0.872</v>
      </c>
    </row>
    <row r="10" spans="1:5" x14ac:dyDescent="0.3">
      <c r="A10" t="s">
        <v>44</v>
      </c>
      <c r="B10" t="s">
        <v>185</v>
      </c>
      <c r="C10" t="s">
        <v>53</v>
      </c>
      <c r="D10">
        <v>0</v>
      </c>
      <c r="E10">
        <v>0.35399999999999998</v>
      </c>
    </row>
    <row r="11" spans="1:5" x14ac:dyDescent="0.3">
      <c r="A11" t="s">
        <v>44</v>
      </c>
      <c r="B11" t="s">
        <v>185</v>
      </c>
      <c r="C11" t="s">
        <v>54</v>
      </c>
      <c r="D11">
        <v>0</v>
      </c>
      <c r="E11">
        <v>0.74299999999999999</v>
      </c>
    </row>
    <row r="12" spans="1:5" x14ac:dyDescent="0.3">
      <c r="A12" t="s">
        <v>44</v>
      </c>
      <c r="B12" t="s">
        <v>185</v>
      </c>
      <c r="C12" t="s">
        <v>55</v>
      </c>
      <c r="D12">
        <v>0</v>
      </c>
      <c r="E12">
        <v>0.73199999999999998</v>
      </c>
    </row>
    <row r="13" spans="1:5" x14ac:dyDescent="0.3">
      <c r="A13" t="s">
        <v>44</v>
      </c>
      <c r="B13" t="s">
        <v>185</v>
      </c>
      <c r="C13" t="s">
        <v>56</v>
      </c>
      <c r="D13">
        <v>0</v>
      </c>
      <c r="E13">
        <v>0.56299999999999994</v>
      </c>
    </row>
    <row r="14" spans="1:5" x14ac:dyDescent="0.3">
      <c r="A14" t="s">
        <v>44</v>
      </c>
      <c r="B14" t="s">
        <v>185</v>
      </c>
      <c r="C14" t="s">
        <v>57</v>
      </c>
      <c r="D14">
        <v>0</v>
      </c>
      <c r="E14">
        <v>0.33600000000000002</v>
      </c>
    </row>
    <row r="15" spans="1:5" x14ac:dyDescent="0.3">
      <c r="A15" t="s">
        <v>44</v>
      </c>
      <c r="B15" t="s">
        <v>185</v>
      </c>
      <c r="C15" t="s">
        <v>58</v>
      </c>
      <c r="D15">
        <v>0</v>
      </c>
      <c r="E15">
        <v>0.73799999999999999</v>
      </c>
    </row>
    <row r="16" spans="1:5" x14ac:dyDescent="0.3">
      <c r="A16" t="s">
        <v>44</v>
      </c>
      <c r="B16" t="s">
        <v>185</v>
      </c>
      <c r="C16" t="s">
        <v>59</v>
      </c>
      <c r="D16">
        <v>0</v>
      </c>
      <c r="E16">
        <v>0.214</v>
      </c>
    </row>
    <row r="17" spans="1:5" x14ac:dyDescent="0.3">
      <c r="A17" t="s">
        <v>44</v>
      </c>
      <c r="B17" t="s">
        <v>185</v>
      </c>
      <c r="C17" t="s">
        <v>60</v>
      </c>
      <c r="D17">
        <v>0</v>
      </c>
      <c r="E17">
        <v>0.41399999999999998</v>
      </c>
    </row>
    <row r="18" spans="1:5" x14ac:dyDescent="0.3">
      <c r="A18" t="s">
        <v>44</v>
      </c>
      <c r="B18" t="s">
        <v>185</v>
      </c>
      <c r="C18" t="s">
        <v>61</v>
      </c>
      <c r="D18">
        <v>0</v>
      </c>
      <c r="E18">
        <v>0.34699999999999998</v>
      </c>
    </row>
    <row r="19" spans="1:5" x14ac:dyDescent="0.3">
      <c r="A19" t="s">
        <v>44</v>
      </c>
      <c r="B19" t="s">
        <v>185</v>
      </c>
      <c r="C19" t="s">
        <v>62</v>
      </c>
      <c r="D19">
        <v>0</v>
      </c>
      <c r="E19">
        <v>0.56999999999999995</v>
      </c>
    </row>
    <row r="20" spans="1:5" x14ac:dyDescent="0.3">
      <c r="A20" t="s">
        <v>44</v>
      </c>
      <c r="B20" t="s">
        <v>185</v>
      </c>
      <c r="C20" t="s">
        <v>63</v>
      </c>
      <c r="D20">
        <v>0</v>
      </c>
      <c r="E20">
        <v>0.36499999999999999</v>
      </c>
    </row>
    <row r="21" spans="1:5" x14ac:dyDescent="0.3">
      <c r="A21" t="s">
        <v>44</v>
      </c>
      <c r="B21" t="s">
        <v>185</v>
      </c>
      <c r="C21" t="s">
        <v>64</v>
      </c>
      <c r="D21">
        <v>0</v>
      </c>
      <c r="E21">
        <v>0.35199999999999998</v>
      </c>
    </row>
    <row r="22" spans="1:5" x14ac:dyDescent="0.3">
      <c r="A22" t="s">
        <v>44</v>
      </c>
      <c r="B22" t="s">
        <v>185</v>
      </c>
      <c r="C22" t="s">
        <v>65</v>
      </c>
      <c r="D22">
        <v>0</v>
      </c>
      <c r="E22">
        <v>0.188</v>
      </c>
    </row>
    <row r="23" spans="1:5" x14ac:dyDescent="0.3">
      <c r="A23" t="s">
        <v>44</v>
      </c>
      <c r="B23" t="s">
        <v>185</v>
      </c>
      <c r="C23" t="s">
        <v>66</v>
      </c>
      <c r="D23">
        <v>0</v>
      </c>
      <c r="E23">
        <v>0.218</v>
      </c>
    </row>
    <row r="24" spans="1:5" x14ac:dyDescent="0.3">
      <c r="A24" t="s">
        <v>44</v>
      </c>
      <c r="B24" t="s">
        <v>185</v>
      </c>
      <c r="C24" t="s">
        <v>67</v>
      </c>
      <c r="D24">
        <v>0</v>
      </c>
      <c r="E24">
        <v>0.255</v>
      </c>
    </row>
    <row r="25" spans="1:5" x14ac:dyDescent="0.3">
      <c r="A25" t="s">
        <v>44</v>
      </c>
      <c r="B25" t="s">
        <v>185</v>
      </c>
      <c r="C25" t="s">
        <v>68</v>
      </c>
      <c r="D25">
        <v>0</v>
      </c>
      <c r="E25">
        <v>0.219</v>
      </c>
    </row>
    <row r="26" spans="1:5" x14ac:dyDescent="0.3">
      <c r="A26" t="s">
        <v>44</v>
      </c>
      <c r="B26" t="s">
        <v>185</v>
      </c>
      <c r="C26" t="s">
        <v>69</v>
      </c>
      <c r="D26">
        <v>0</v>
      </c>
      <c r="E26">
        <v>0.24099999999999999</v>
      </c>
    </row>
    <row r="27" spans="1:5" x14ac:dyDescent="0.3">
      <c r="A27" t="s">
        <v>44</v>
      </c>
      <c r="B27" t="s">
        <v>185</v>
      </c>
      <c r="C27" t="s">
        <v>70</v>
      </c>
      <c r="D27">
        <v>0</v>
      </c>
      <c r="E27">
        <v>0.73599999999999999</v>
      </c>
    </row>
    <row r="28" spans="1:5" x14ac:dyDescent="0.3">
      <c r="A28" t="s">
        <v>44</v>
      </c>
      <c r="B28" t="s">
        <v>185</v>
      </c>
      <c r="C28" t="s">
        <v>71</v>
      </c>
      <c r="D28">
        <v>0</v>
      </c>
      <c r="E28">
        <v>0.216</v>
      </c>
    </row>
    <row r="29" spans="1:5" x14ac:dyDescent="0.3">
      <c r="A29" t="s">
        <v>44</v>
      </c>
      <c r="B29" t="s">
        <v>185</v>
      </c>
      <c r="C29" t="s">
        <v>72</v>
      </c>
      <c r="D29">
        <v>0</v>
      </c>
      <c r="E29">
        <v>0.75900000000000001</v>
      </c>
    </row>
    <row r="30" spans="1:5" x14ac:dyDescent="0.3">
      <c r="A30" t="s">
        <v>44</v>
      </c>
      <c r="B30" t="s">
        <v>185</v>
      </c>
      <c r="C30" t="s">
        <v>73</v>
      </c>
      <c r="D30">
        <v>0</v>
      </c>
      <c r="E30">
        <v>0.46500000000000002</v>
      </c>
    </row>
    <row r="31" spans="1:5" x14ac:dyDescent="0.3">
      <c r="A31" t="s">
        <v>44</v>
      </c>
      <c r="B31" t="s">
        <v>185</v>
      </c>
      <c r="C31" t="s">
        <v>74</v>
      </c>
      <c r="D31">
        <v>0</v>
      </c>
      <c r="E31">
        <v>0.82899999999999996</v>
      </c>
    </row>
    <row r="32" spans="1:5" x14ac:dyDescent="0.3">
      <c r="A32" t="s">
        <v>44</v>
      </c>
      <c r="B32" t="s">
        <v>185</v>
      </c>
      <c r="C32" t="s">
        <v>75</v>
      </c>
      <c r="D32">
        <v>0</v>
      </c>
      <c r="E32">
        <v>0.51700000000000002</v>
      </c>
    </row>
    <row r="33" spans="1:5" x14ac:dyDescent="0.3">
      <c r="A33" t="s">
        <v>44</v>
      </c>
      <c r="B33" t="s">
        <v>185</v>
      </c>
      <c r="C33" t="s">
        <v>76</v>
      </c>
      <c r="D33">
        <v>0</v>
      </c>
      <c r="E33">
        <v>0.23799999999999999</v>
      </c>
    </row>
    <row r="34" spans="1:5" x14ac:dyDescent="0.3">
      <c r="A34" t="s">
        <v>44</v>
      </c>
      <c r="B34" t="s">
        <v>185</v>
      </c>
      <c r="C34" t="s">
        <v>77</v>
      </c>
      <c r="D34">
        <v>0</v>
      </c>
      <c r="E34">
        <v>0.66300000000000003</v>
      </c>
    </row>
    <row r="35" spans="1:5" x14ac:dyDescent="0.3">
      <c r="A35" t="s">
        <v>44</v>
      </c>
      <c r="B35" t="s">
        <v>185</v>
      </c>
      <c r="C35" t="s">
        <v>78</v>
      </c>
      <c r="D35">
        <v>0</v>
      </c>
      <c r="E35">
        <v>0.25600000000000001</v>
      </c>
    </row>
    <row r="36" spans="1:5" x14ac:dyDescent="0.3">
      <c r="A36" t="s">
        <v>44</v>
      </c>
      <c r="B36" t="s">
        <v>185</v>
      </c>
      <c r="C36" t="s">
        <v>79</v>
      </c>
      <c r="D36">
        <v>0</v>
      </c>
      <c r="E36">
        <v>0.17799999999999999</v>
      </c>
    </row>
    <row r="37" spans="1:5" x14ac:dyDescent="0.3">
      <c r="A37" t="s">
        <v>44</v>
      </c>
      <c r="B37" t="s">
        <v>185</v>
      </c>
      <c r="C37" t="s">
        <v>80</v>
      </c>
      <c r="D37">
        <v>0</v>
      </c>
      <c r="E37">
        <v>0.42299999999999999</v>
      </c>
    </row>
    <row r="38" spans="1:5" x14ac:dyDescent="0.3">
      <c r="A38" t="s">
        <v>44</v>
      </c>
      <c r="B38" t="s">
        <v>185</v>
      </c>
      <c r="C38" t="s">
        <v>81</v>
      </c>
      <c r="D38">
        <v>0</v>
      </c>
      <c r="E38">
        <v>0.50700000000000001</v>
      </c>
    </row>
    <row r="39" spans="1:5" x14ac:dyDescent="0.3">
      <c r="A39" t="s">
        <v>44</v>
      </c>
      <c r="B39" t="s">
        <v>185</v>
      </c>
      <c r="C39" t="s">
        <v>82</v>
      </c>
      <c r="D39">
        <v>0</v>
      </c>
      <c r="E39">
        <v>0.57099999999999995</v>
      </c>
    </row>
    <row r="40" spans="1:5" x14ac:dyDescent="0.3">
      <c r="A40" t="s">
        <v>44</v>
      </c>
      <c r="B40" t="s">
        <v>185</v>
      </c>
      <c r="C40" t="s">
        <v>83</v>
      </c>
      <c r="D40">
        <v>0</v>
      </c>
      <c r="E40">
        <v>0.23200000000000001</v>
      </c>
    </row>
    <row r="41" spans="1:5" x14ac:dyDescent="0.3">
      <c r="A41" t="s">
        <v>44</v>
      </c>
      <c r="B41" t="s">
        <v>185</v>
      </c>
      <c r="C41" t="s">
        <v>84</v>
      </c>
      <c r="D41">
        <v>0</v>
      </c>
      <c r="E41">
        <v>0.28899999999999998</v>
      </c>
    </row>
    <row r="42" spans="1:5" x14ac:dyDescent="0.3">
      <c r="A42" t="s">
        <v>44</v>
      </c>
      <c r="B42" t="s">
        <v>185</v>
      </c>
      <c r="C42" t="s">
        <v>85</v>
      </c>
      <c r="D42">
        <v>0</v>
      </c>
      <c r="E42">
        <v>0.40600000000000003</v>
      </c>
    </row>
    <row r="43" spans="1:5" x14ac:dyDescent="0.3">
      <c r="A43" t="s">
        <v>44</v>
      </c>
      <c r="B43" t="s">
        <v>185</v>
      </c>
      <c r="C43" t="s">
        <v>86</v>
      </c>
      <c r="D43">
        <v>0</v>
      </c>
      <c r="E43">
        <v>0.25700000000000001</v>
      </c>
    </row>
    <row r="44" spans="1:5" x14ac:dyDescent="0.3">
      <c r="A44" t="s">
        <v>44</v>
      </c>
      <c r="B44" t="s">
        <v>185</v>
      </c>
      <c r="C44" t="s">
        <v>87</v>
      </c>
      <c r="D44">
        <v>0</v>
      </c>
      <c r="E44">
        <v>0.56499999999999995</v>
      </c>
    </row>
    <row r="45" spans="1:5" x14ac:dyDescent="0.3">
      <c r="A45" t="s">
        <v>44</v>
      </c>
      <c r="B45" t="s">
        <v>185</v>
      </c>
      <c r="C45" t="s">
        <v>88</v>
      </c>
      <c r="D45">
        <v>0</v>
      </c>
      <c r="E45">
        <v>0.214</v>
      </c>
    </row>
    <row r="46" spans="1:5" x14ac:dyDescent="0.3">
      <c r="A46" t="s">
        <v>44</v>
      </c>
      <c r="B46" t="s">
        <v>185</v>
      </c>
      <c r="C46" t="s">
        <v>89</v>
      </c>
      <c r="D46">
        <v>0</v>
      </c>
      <c r="E46">
        <v>0.48499999999999999</v>
      </c>
    </row>
    <row r="47" spans="1:5" x14ac:dyDescent="0.3">
      <c r="A47" t="s">
        <v>44</v>
      </c>
      <c r="B47" t="s">
        <v>185</v>
      </c>
      <c r="C47" t="s">
        <v>90</v>
      </c>
      <c r="D47">
        <v>0</v>
      </c>
      <c r="E47">
        <v>0.248</v>
      </c>
    </row>
    <row r="48" spans="1:5" x14ac:dyDescent="0.3">
      <c r="A48" t="s">
        <v>44</v>
      </c>
      <c r="B48" t="s">
        <v>185</v>
      </c>
      <c r="C48" t="s">
        <v>91</v>
      </c>
      <c r="D48">
        <v>0</v>
      </c>
      <c r="E48">
        <v>0.53500000000000003</v>
      </c>
    </row>
    <row r="49" spans="1:5" x14ac:dyDescent="0.3">
      <c r="A49" t="s">
        <v>44</v>
      </c>
      <c r="B49" t="s">
        <v>185</v>
      </c>
      <c r="C49" t="s">
        <v>92</v>
      </c>
      <c r="D49">
        <v>0</v>
      </c>
      <c r="E49">
        <v>0.71499999999999997</v>
      </c>
    </row>
    <row r="50" spans="1:5" x14ac:dyDescent="0.3">
      <c r="A50" t="s">
        <v>44</v>
      </c>
      <c r="B50" t="s">
        <v>185</v>
      </c>
      <c r="C50" t="s">
        <v>93</v>
      </c>
      <c r="D50">
        <v>0</v>
      </c>
      <c r="E50">
        <v>0.29399999999999998</v>
      </c>
    </row>
    <row r="51" spans="1:5" x14ac:dyDescent="0.3">
      <c r="A51" t="s">
        <v>44</v>
      </c>
      <c r="B51" t="s">
        <v>185</v>
      </c>
      <c r="C51" t="s">
        <v>94</v>
      </c>
      <c r="D51">
        <v>0</v>
      </c>
      <c r="E51">
        <v>0.218</v>
      </c>
    </row>
    <row r="52" spans="1:5" x14ac:dyDescent="0.3">
      <c r="A52" t="s">
        <v>44</v>
      </c>
      <c r="B52" t="s">
        <v>185</v>
      </c>
      <c r="C52" t="s">
        <v>95</v>
      </c>
      <c r="D52">
        <v>0</v>
      </c>
      <c r="E52">
        <v>0.377</v>
      </c>
    </row>
    <row r="53" spans="1:5" x14ac:dyDescent="0.3">
      <c r="A53" t="s">
        <v>44</v>
      </c>
      <c r="B53" t="s">
        <v>185</v>
      </c>
      <c r="C53" t="s">
        <v>96</v>
      </c>
      <c r="D53">
        <v>0</v>
      </c>
      <c r="E53">
        <v>0.188</v>
      </c>
    </row>
    <row r="54" spans="1:5" x14ac:dyDescent="0.3">
      <c r="A54" t="s">
        <v>44</v>
      </c>
      <c r="B54" t="s">
        <v>185</v>
      </c>
      <c r="C54" t="s">
        <v>97</v>
      </c>
      <c r="D54">
        <v>0</v>
      </c>
      <c r="E54">
        <v>0.245</v>
      </c>
    </row>
    <row r="55" spans="1:5" x14ac:dyDescent="0.3">
      <c r="A55" t="s">
        <v>44</v>
      </c>
      <c r="B55" t="s">
        <v>185</v>
      </c>
      <c r="C55" t="s">
        <v>98</v>
      </c>
      <c r="D55">
        <v>0</v>
      </c>
      <c r="E55">
        <v>0.53400000000000003</v>
      </c>
    </row>
    <row r="56" spans="1:5" x14ac:dyDescent="0.3">
      <c r="A56" t="s">
        <v>44</v>
      </c>
      <c r="B56" t="s">
        <v>185</v>
      </c>
      <c r="C56" t="s">
        <v>99</v>
      </c>
      <c r="D56">
        <v>0</v>
      </c>
      <c r="E56">
        <v>0.20100000000000001</v>
      </c>
    </row>
    <row r="57" spans="1:5" x14ac:dyDescent="0.3">
      <c r="A57" t="s">
        <v>44</v>
      </c>
      <c r="B57" t="s">
        <v>185</v>
      </c>
      <c r="C57" t="s">
        <v>100</v>
      </c>
      <c r="D57">
        <v>0</v>
      </c>
      <c r="E57">
        <v>0.224</v>
      </c>
    </row>
    <row r="58" spans="1:5" x14ac:dyDescent="0.3">
      <c r="A58" t="s">
        <v>44</v>
      </c>
      <c r="B58" t="s">
        <v>185</v>
      </c>
      <c r="C58" t="s">
        <v>101</v>
      </c>
      <c r="D58">
        <v>0</v>
      </c>
      <c r="E58">
        <v>0.45100000000000001</v>
      </c>
    </row>
    <row r="59" spans="1:5" x14ac:dyDescent="0.3">
      <c r="A59" t="s">
        <v>44</v>
      </c>
      <c r="B59" t="s">
        <v>185</v>
      </c>
      <c r="C59" t="s">
        <v>102</v>
      </c>
      <c r="D59">
        <v>0</v>
      </c>
      <c r="E59">
        <v>0.36699999999999999</v>
      </c>
    </row>
    <row r="60" spans="1:5" x14ac:dyDescent="0.3">
      <c r="A60" t="s">
        <v>44</v>
      </c>
      <c r="B60" t="s">
        <v>185</v>
      </c>
      <c r="C60" t="s">
        <v>103</v>
      </c>
      <c r="D60">
        <v>0</v>
      </c>
      <c r="E60">
        <v>0.24299999999999999</v>
      </c>
    </row>
    <row r="61" spans="1:5" x14ac:dyDescent="0.3">
      <c r="A61" t="s">
        <v>44</v>
      </c>
      <c r="B61" t="s">
        <v>185</v>
      </c>
      <c r="C61" t="s">
        <v>104</v>
      </c>
      <c r="D61">
        <v>0</v>
      </c>
      <c r="E61">
        <v>0.47899999999999998</v>
      </c>
    </row>
    <row r="62" spans="1:5" x14ac:dyDescent="0.3">
      <c r="A62" t="s">
        <v>44</v>
      </c>
      <c r="B62" t="s">
        <v>185</v>
      </c>
      <c r="C62" t="s">
        <v>105</v>
      </c>
      <c r="D62">
        <v>0</v>
      </c>
      <c r="E62">
        <v>0.19400000000000001</v>
      </c>
    </row>
    <row r="63" spans="1:5" x14ac:dyDescent="0.3">
      <c r="A63" t="s">
        <v>44</v>
      </c>
      <c r="B63" t="s">
        <v>185</v>
      </c>
      <c r="C63" t="s">
        <v>106</v>
      </c>
      <c r="D63">
        <v>0</v>
      </c>
      <c r="E63">
        <v>0.27900000000000003</v>
      </c>
    </row>
    <row r="64" spans="1:5" x14ac:dyDescent="0.3">
      <c r="A64" t="s">
        <v>44</v>
      </c>
      <c r="B64" t="s">
        <v>185</v>
      </c>
      <c r="C64" t="s">
        <v>107</v>
      </c>
      <c r="D64">
        <v>0</v>
      </c>
      <c r="E64">
        <v>0.58699999999999997</v>
      </c>
    </row>
    <row r="65" spans="1:5" x14ac:dyDescent="0.3">
      <c r="A65" t="s">
        <v>44</v>
      </c>
      <c r="B65" t="s">
        <v>185</v>
      </c>
      <c r="C65" t="s">
        <v>108</v>
      </c>
      <c r="D65">
        <v>0</v>
      </c>
      <c r="E65">
        <v>0.23100000000000001</v>
      </c>
    </row>
    <row r="66" spans="1:5" x14ac:dyDescent="0.3">
      <c r="A66" t="s">
        <v>44</v>
      </c>
      <c r="B66" t="s">
        <v>185</v>
      </c>
      <c r="C66" t="s">
        <v>109</v>
      </c>
      <c r="D66">
        <v>0</v>
      </c>
      <c r="E66">
        <v>0.66100000000000003</v>
      </c>
    </row>
    <row r="67" spans="1:5" x14ac:dyDescent="0.3">
      <c r="A67" t="s">
        <v>44</v>
      </c>
      <c r="B67" t="s">
        <v>185</v>
      </c>
      <c r="C67" t="s">
        <v>110</v>
      </c>
      <c r="D67">
        <v>0</v>
      </c>
      <c r="E67">
        <v>0.223</v>
      </c>
    </row>
    <row r="68" spans="1:5" x14ac:dyDescent="0.3">
      <c r="A68" t="s">
        <v>44</v>
      </c>
      <c r="B68" t="s">
        <v>185</v>
      </c>
      <c r="C68" t="s">
        <v>111</v>
      </c>
      <c r="D68">
        <v>0</v>
      </c>
      <c r="E68">
        <v>0.223</v>
      </c>
    </row>
    <row r="69" spans="1:5" x14ac:dyDescent="0.3">
      <c r="A69" t="s">
        <v>44</v>
      </c>
      <c r="B69" t="s">
        <v>185</v>
      </c>
      <c r="C69" t="s">
        <v>112</v>
      </c>
      <c r="D69">
        <v>0</v>
      </c>
      <c r="E69">
        <v>0.435</v>
      </c>
    </row>
    <row r="70" spans="1:5" x14ac:dyDescent="0.3">
      <c r="A70" t="s">
        <v>44</v>
      </c>
      <c r="B70" t="s">
        <v>185</v>
      </c>
      <c r="C70" t="s">
        <v>113</v>
      </c>
      <c r="D70">
        <v>0</v>
      </c>
      <c r="E70">
        <v>0.19900000000000001</v>
      </c>
    </row>
    <row r="71" spans="1:5" x14ac:dyDescent="0.3">
      <c r="A71" t="s">
        <v>44</v>
      </c>
      <c r="B71" t="s">
        <v>185</v>
      </c>
      <c r="C71" t="s">
        <v>114</v>
      </c>
      <c r="D71">
        <v>0</v>
      </c>
      <c r="E71">
        <v>0.192</v>
      </c>
    </row>
    <row r="72" spans="1:5" x14ac:dyDescent="0.3">
      <c r="A72" t="s">
        <v>44</v>
      </c>
      <c r="B72" t="s">
        <v>185</v>
      </c>
      <c r="C72" t="s">
        <v>115</v>
      </c>
      <c r="D72">
        <v>0</v>
      </c>
      <c r="E72">
        <v>0.224</v>
      </c>
    </row>
    <row r="73" spans="1:5" x14ac:dyDescent="0.3">
      <c r="A73" t="s">
        <v>44</v>
      </c>
      <c r="B73" t="s">
        <v>185</v>
      </c>
      <c r="C73" t="s">
        <v>116</v>
      </c>
      <c r="D73">
        <v>0</v>
      </c>
      <c r="E73">
        <v>0.31</v>
      </c>
    </row>
    <row r="74" spans="1:5" x14ac:dyDescent="0.3">
      <c r="A74" t="s">
        <v>44</v>
      </c>
      <c r="B74" t="s">
        <v>185</v>
      </c>
      <c r="C74" t="s">
        <v>117</v>
      </c>
      <c r="D74">
        <v>0</v>
      </c>
      <c r="E74">
        <v>0.27800000000000002</v>
      </c>
    </row>
    <row r="75" spans="1:5" x14ac:dyDescent="0.3">
      <c r="A75" t="s">
        <v>44</v>
      </c>
      <c r="B75" t="s">
        <v>185</v>
      </c>
      <c r="C75" t="s">
        <v>118</v>
      </c>
      <c r="D75">
        <v>0</v>
      </c>
      <c r="E75">
        <v>0.36499999999999999</v>
      </c>
    </row>
    <row r="76" spans="1:5" x14ac:dyDescent="0.3">
      <c r="A76" t="s">
        <v>44</v>
      </c>
      <c r="B76" t="s">
        <v>185</v>
      </c>
      <c r="C76" t="s">
        <v>119</v>
      </c>
      <c r="D76">
        <v>0</v>
      </c>
      <c r="E76">
        <v>0.30499999999999999</v>
      </c>
    </row>
    <row r="77" spans="1:5" x14ac:dyDescent="0.3">
      <c r="A77" t="s">
        <v>44</v>
      </c>
      <c r="B77" t="s">
        <v>185</v>
      </c>
      <c r="C77" t="s">
        <v>120</v>
      </c>
      <c r="D77">
        <v>0</v>
      </c>
      <c r="E77">
        <v>0.79500000000000004</v>
      </c>
    </row>
    <row r="78" spans="1:5" x14ac:dyDescent="0.3">
      <c r="A78" t="s">
        <v>44</v>
      </c>
      <c r="B78" t="s">
        <v>185</v>
      </c>
      <c r="C78" t="s">
        <v>121</v>
      </c>
      <c r="D78">
        <v>0</v>
      </c>
      <c r="E78">
        <v>0.34599999999999997</v>
      </c>
    </row>
    <row r="79" spans="1:5" x14ac:dyDescent="0.3">
      <c r="A79" t="s">
        <v>44</v>
      </c>
      <c r="B79" t="s">
        <v>185</v>
      </c>
      <c r="C79" t="s">
        <v>122</v>
      </c>
      <c r="D79">
        <v>0</v>
      </c>
      <c r="E79">
        <v>0.48499999999999999</v>
      </c>
    </row>
    <row r="80" spans="1:5" x14ac:dyDescent="0.3">
      <c r="A80" t="s">
        <v>44</v>
      </c>
      <c r="B80" t="s">
        <v>185</v>
      </c>
      <c r="C80" t="s">
        <v>123</v>
      </c>
      <c r="D80">
        <v>0</v>
      </c>
      <c r="E80">
        <v>0.253</v>
      </c>
    </row>
    <row r="81" spans="1:5" x14ac:dyDescent="0.3">
      <c r="A81" t="s">
        <v>44</v>
      </c>
      <c r="B81" t="s">
        <v>185</v>
      </c>
      <c r="C81" t="s">
        <v>124</v>
      </c>
      <c r="D81">
        <v>0</v>
      </c>
      <c r="E81">
        <v>0.50600000000000001</v>
      </c>
    </row>
    <row r="82" spans="1:5" x14ac:dyDescent="0.3">
      <c r="A82" t="s">
        <v>44</v>
      </c>
      <c r="B82" t="s">
        <v>185</v>
      </c>
      <c r="C82" t="s">
        <v>125</v>
      </c>
      <c r="D82">
        <v>0</v>
      </c>
      <c r="E82">
        <v>0.28100000000000003</v>
      </c>
    </row>
    <row r="83" spans="1:5" x14ac:dyDescent="0.3">
      <c r="A83" t="s">
        <v>44</v>
      </c>
      <c r="B83" t="s">
        <v>185</v>
      </c>
      <c r="C83" t="s">
        <v>126</v>
      </c>
      <c r="D83">
        <v>0</v>
      </c>
      <c r="E83">
        <v>0.21</v>
      </c>
    </row>
    <row r="84" spans="1:5" x14ac:dyDescent="0.3">
      <c r="A84" t="s">
        <v>44</v>
      </c>
      <c r="B84" t="s">
        <v>185</v>
      </c>
      <c r="C84" t="s">
        <v>127</v>
      </c>
      <c r="D84">
        <v>0</v>
      </c>
      <c r="E84">
        <v>0.29799999999999999</v>
      </c>
    </row>
    <row r="85" spans="1:5" x14ac:dyDescent="0.3">
      <c r="A85" t="s">
        <v>128</v>
      </c>
      <c r="B85" t="s">
        <v>187</v>
      </c>
      <c r="C85" t="s">
        <v>129</v>
      </c>
      <c r="D85">
        <v>0</v>
      </c>
      <c r="E85">
        <v>0.255</v>
      </c>
    </row>
    <row r="86" spans="1:5" x14ac:dyDescent="0.3">
      <c r="A86" t="s">
        <v>128</v>
      </c>
      <c r="B86" t="s">
        <v>187</v>
      </c>
      <c r="C86" t="s">
        <v>130</v>
      </c>
      <c r="D86">
        <v>0</v>
      </c>
      <c r="E86">
        <v>0.51300000000000001</v>
      </c>
    </row>
    <row r="87" spans="1:5" x14ac:dyDescent="0.3">
      <c r="A87" t="s">
        <v>128</v>
      </c>
      <c r="B87" t="s">
        <v>187</v>
      </c>
      <c r="C87" t="s">
        <v>131</v>
      </c>
      <c r="D87">
        <v>0</v>
      </c>
      <c r="E87">
        <v>0.27100000000000002</v>
      </c>
    </row>
    <row r="88" spans="1:5" x14ac:dyDescent="0.3">
      <c r="A88" t="s">
        <v>128</v>
      </c>
      <c r="B88" t="s">
        <v>187</v>
      </c>
      <c r="C88" t="s">
        <v>132</v>
      </c>
      <c r="D88">
        <v>0</v>
      </c>
      <c r="E88">
        <v>0.219</v>
      </c>
    </row>
    <row r="89" spans="1:5" x14ac:dyDescent="0.3">
      <c r="A89" t="s">
        <v>128</v>
      </c>
      <c r="B89" t="s">
        <v>187</v>
      </c>
      <c r="C89" t="s">
        <v>133</v>
      </c>
      <c r="D89">
        <v>0</v>
      </c>
      <c r="E89">
        <v>0.219</v>
      </c>
    </row>
    <row r="90" spans="1:5" x14ac:dyDescent="0.3">
      <c r="A90" t="s">
        <v>128</v>
      </c>
      <c r="B90" t="s">
        <v>187</v>
      </c>
      <c r="C90" t="s">
        <v>134</v>
      </c>
      <c r="D90">
        <v>0</v>
      </c>
      <c r="E90">
        <v>0.32</v>
      </c>
    </row>
    <row r="91" spans="1:5" x14ac:dyDescent="0.3">
      <c r="A91" t="s">
        <v>128</v>
      </c>
      <c r="B91" t="s">
        <v>187</v>
      </c>
      <c r="C91" t="s">
        <v>135</v>
      </c>
      <c r="D91">
        <v>0</v>
      </c>
      <c r="E91">
        <v>0.20699999999999999</v>
      </c>
    </row>
    <row r="92" spans="1:5" x14ac:dyDescent="0.3">
      <c r="A92" t="s">
        <v>128</v>
      </c>
      <c r="B92" t="s">
        <v>187</v>
      </c>
      <c r="C92" t="s">
        <v>136</v>
      </c>
      <c r="D92">
        <v>0</v>
      </c>
      <c r="E92">
        <v>0.20399999999999999</v>
      </c>
    </row>
    <row r="93" spans="1:5" x14ac:dyDescent="0.3">
      <c r="A93" t="s">
        <v>128</v>
      </c>
      <c r="B93" t="s">
        <v>187</v>
      </c>
      <c r="C93" t="s">
        <v>137</v>
      </c>
      <c r="D93">
        <v>0</v>
      </c>
      <c r="E93">
        <v>0.26800000000000002</v>
      </c>
    </row>
    <row r="94" spans="1:5" x14ac:dyDescent="0.3">
      <c r="A94" t="s">
        <v>128</v>
      </c>
      <c r="B94" t="s">
        <v>187</v>
      </c>
      <c r="C94" t="s">
        <v>138</v>
      </c>
      <c r="D94">
        <v>0</v>
      </c>
      <c r="E94">
        <v>0.33200000000000002</v>
      </c>
    </row>
    <row r="95" spans="1:5" x14ac:dyDescent="0.3">
      <c r="A95" t="s">
        <v>128</v>
      </c>
      <c r="B95" t="s">
        <v>187</v>
      </c>
      <c r="C95" t="s">
        <v>139</v>
      </c>
      <c r="D95">
        <v>0</v>
      </c>
      <c r="E95">
        <v>0.55600000000000005</v>
      </c>
    </row>
    <row r="96" spans="1:5" x14ac:dyDescent="0.3">
      <c r="A96" t="s">
        <v>128</v>
      </c>
      <c r="B96" t="s">
        <v>187</v>
      </c>
      <c r="C96" t="s">
        <v>140</v>
      </c>
      <c r="D96">
        <v>0</v>
      </c>
      <c r="E96">
        <v>0.80500000000000005</v>
      </c>
    </row>
    <row r="97" spans="1:5" x14ac:dyDescent="0.3">
      <c r="A97" t="s">
        <v>128</v>
      </c>
      <c r="B97" t="s">
        <v>187</v>
      </c>
      <c r="C97" t="s">
        <v>141</v>
      </c>
      <c r="D97">
        <v>0</v>
      </c>
      <c r="E97">
        <v>0.85399999999999998</v>
      </c>
    </row>
    <row r="98" spans="1:5" x14ac:dyDescent="0.3">
      <c r="A98" t="s">
        <v>128</v>
      </c>
      <c r="B98" t="s">
        <v>187</v>
      </c>
      <c r="C98" t="s">
        <v>142</v>
      </c>
      <c r="D98">
        <v>0</v>
      </c>
      <c r="E98">
        <v>0.41399999999999998</v>
      </c>
    </row>
    <row r="99" spans="1:5" x14ac:dyDescent="0.3">
      <c r="A99" t="s">
        <v>128</v>
      </c>
      <c r="B99" t="s">
        <v>187</v>
      </c>
      <c r="C99" t="s">
        <v>143</v>
      </c>
      <c r="D99">
        <v>0</v>
      </c>
      <c r="E99">
        <v>0.69699999999999995</v>
      </c>
    </row>
    <row r="100" spans="1:5" x14ac:dyDescent="0.3">
      <c r="A100" t="s">
        <v>128</v>
      </c>
      <c r="B100" t="s">
        <v>187</v>
      </c>
      <c r="C100" t="s">
        <v>144</v>
      </c>
      <c r="D100">
        <v>0</v>
      </c>
      <c r="E100">
        <v>0.48</v>
      </c>
    </row>
    <row r="101" spans="1:5" x14ac:dyDescent="0.3">
      <c r="A101" t="s">
        <v>128</v>
      </c>
      <c r="B101" t="s">
        <v>187</v>
      </c>
      <c r="C101" t="s">
        <v>145</v>
      </c>
      <c r="D101">
        <v>0</v>
      </c>
      <c r="E101">
        <v>0.20899999999999999</v>
      </c>
    </row>
    <row r="102" spans="1:5" x14ac:dyDescent="0.3">
      <c r="A102" t="s">
        <v>128</v>
      </c>
      <c r="B102" t="s">
        <v>187</v>
      </c>
      <c r="C102" t="s">
        <v>146</v>
      </c>
      <c r="D102">
        <v>0</v>
      </c>
      <c r="E102">
        <v>0.46200000000000002</v>
      </c>
    </row>
    <row r="103" spans="1:5" x14ac:dyDescent="0.3">
      <c r="A103" t="s">
        <v>128</v>
      </c>
      <c r="B103" t="s">
        <v>187</v>
      </c>
      <c r="C103" t="s">
        <v>147</v>
      </c>
      <c r="D103">
        <v>0</v>
      </c>
      <c r="E103">
        <v>0.26200000000000001</v>
      </c>
    </row>
    <row r="104" spans="1:5" x14ac:dyDescent="0.3">
      <c r="A104" t="s">
        <v>128</v>
      </c>
      <c r="B104" t="s">
        <v>187</v>
      </c>
      <c r="C104" t="s">
        <v>148</v>
      </c>
      <c r="D104">
        <v>0</v>
      </c>
      <c r="E104">
        <v>0.221</v>
      </c>
    </row>
    <row r="105" spans="1:5" x14ac:dyDescent="0.3">
      <c r="A105" t="s">
        <v>128</v>
      </c>
      <c r="B105" t="s">
        <v>187</v>
      </c>
      <c r="C105" t="s">
        <v>149</v>
      </c>
      <c r="D105">
        <v>0</v>
      </c>
      <c r="E105">
        <v>0.29099999999999998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5"/>
  <sheetViews>
    <sheetView workbookViewId="0">
      <selection sqref="A1:XFD1048576"/>
    </sheetView>
  </sheetViews>
  <sheetFormatPr defaultRowHeight="14.4" x14ac:dyDescent="0.3"/>
  <sheetData>
    <row r="1" spans="1:4" x14ac:dyDescent="0.3">
      <c r="A1" t="s">
        <v>42</v>
      </c>
      <c r="B1" t="s">
        <v>1</v>
      </c>
      <c r="C1" t="s">
        <v>43</v>
      </c>
      <c r="D1" t="s">
        <v>2</v>
      </c>
    </row>
    <row r="2" spans="1:4" x14ac:dyDescent="0.3">
      <c r="A2" t="s">
        <v>44</v>
      </c>
      <c r="B2" t="s">
        <v>45</v>
      </c>
      <c r="C2">
        <v>0</v>
      </c>
      <c r="D2">
        <v>0.54700000000000004</v>
      </c>
    </row>
    <row r="3" spans="1:4" x14ac:dyDescent="0.3">
      <c r="A3" t="s">
        <v>44</v>
      </c>
      <c r="B3" t="s">
        <v>46</v>
      </c>
      <c r="C3">
        <v>0</v>
      </c>
      <c r="D3">
        <v>0.26600000000000001</v>
      </c>
    </row>
    <row r="4" spans="1:4" x14ac:dyDescent="0.3">
      <c r="A4" t="s">
        <v>44</v>
      </c>
      <c r="B4" t="s">
        <v>47</v>
      </c>
      <c r="C4">
        <v>0</v>
      </c>
      <c r="D4">
        <v>0.55500000000000005</v>
      </c>
    </row>
    <row r="5" spans="1:4" x14ac:dyDescent="0.3">
      <c r="A5" t="s">
        <v>44</v>
      </c>
      <c r="B5" t="s">
        <v>48</v>
      </c>
      <c r="C5">
        <v>0</v>
      </c>
      <c r="D5">
        <v>0.26100000000000001</v>
      </c>
    </row>
    <row r="6" spans="1:4" x14ac:dyDescent="0.3">
      <c r="A6" t="s">
        <v>44</v>
      </c>
      <c r="B6" t="s">
        <v>49</v>
      </c>
      <c r="C6">
        <v>0</v>
      </c>
      <c r="D6">
        <v>0.435</v>
      </c>
    </row>
    <row r="7" spans="1:4" x14ac:dyDescent="0.3">
      <c r="A7" t="s">
        <v>44</v>
      </c>
      <c r="B7" t="s">
        <v>50</v>
      </c>
      <c r="C7">
        <v>0</v>
      </c>
      <c r="D7">
        <v>0.27500000000000002</v>
      </c>
    </row>
    <row r="8" spans="1:4" x14ac:dyDescent="0.3">
      <c r="A8" t="s">
        <v>44</v>
      </c>
      <c r="B8" t="s">
        <v>51</v>
      </c>
      <c r="C8">
        <v>0</v>
      </c>
      <c r="D8">
        <v>0.29499999999999998</v>
      </c>
    </row>
    <row r="9" spans="1:4" x14ac:dyDescent="0.3">
      <c r="A9" t="s">
        <v>44</v>
      </c>
      <c r="B9" t="s">
        <v>52</v>
      </c>
      <c r="C9">
        <v>0</v>
      </c>
      <c r="D9">
        <v>0.77500000000000002</v>
      </c>
    </row>
    <row r="10" spans="1:4" x14ac:dyDescent="0.3">
      <c r="A10" t="s">
        <v>44</v>
      </c>
      <c r="B10" t="s">
        <v>53</v>
      </c>
      <c r="C10">
        <v>0</v>
      </c>
      <c r="D10">
        <v>0.36099999999999999</v>
      </c>
    </row>
    <row r="11" spans="1:4" x14ac:dyDescent="0.3">
      <c r="A11" t="s">
        <v>44</v>
      </c>
      <c r="B11" t="s">
        <v>54</v>
      </c>
      <c r="C11">
        <v>0</v>
      </c>
      <c r="D11">
        <v>0.65700000000000003</v>
      </c>
    </row>
    <row r="12" spans="1:4" x14ac:dyDescent="0.3">
      <c r="A12" t="s">
        <v>44</v>
      </c>
      <c r="B12" t="s">
        <v>55</v>
      </c>
      <c r="C12">
        <v>0</v>
      </c>
      <c r="D12">
        <v>0.63700000000000001</v>
      </c>
    </row>
    <row r="13" spans="1:4" x14ac:dyDescent="0.3">
      <c r="A13" t="s">
        <v>44</v>
      </c>
      <c r="B13" t="s">
        <v>56</v>
      </c>
      <c r="C13">
        <v>0</v>
      </c>
      <c r="D13">
        <v>0.55000000000000004</v>
      </c>
    </row>
    <row r="14" spans="1:4" x14ac:dyDescent="0.3">
      <c r="A14" t="s">
        <v>44</v>
      </c>
      <c r="B14" t="s">
        <v>57</v>
      </c>
      <c r="C14">
        <v>0</v>
      </c>
      <c r="D14">
        <v>0.35799999999999998</v>
      </c>
    </row>
    <row r="15" spans="1:4" x14ac:dyDescent="0.3">
      <c r="A15" t="s">
        <v>44</v>
      </c>
      <c r="B15" t="s">
        <v>58</v>
      </c>
      <c r="C15">
        <v>0</v>
      </c>
      <c r="D15">
        <v>0.64600000000000002</v>
      </c>
    </row>
    <row r="16" spans="1:4" x14ac:dyDescent="0.3">
      <c r="A16" t="s">
        <v>44</v>
      </c>
      <c r="B16" t="s">
        <v>59</v>
      </c>
      <c r="C16">
        <v>0</v>
      </c>
      <c r="D16">
        <v>0.25800000000000001</v>
      </c>
    </row>
    <row r="17" spans="1:4" x14ac:dyDescent="0.3">
      <c r="A17" t="s">
        <v>44</v>
      </c>
      <c r="B17" t="s">
        <v>60</v>
      </c>
      <c r="C17">
        <v>0</v>
      </c>
      <c r="D17">
        <v>0.42899999999999999</v>
      </c>
    </row>
    <row r="18" spans="1:4" x14ac:dyDescent="0.3">
      <c r="A18" t="s">
        <v>44</v>
      </c>
      <c r="B18" t="s">
        <v>61</v>
      </c>
      <c r="C18">
        <v>0</v>
      </c>
      <c r="D18">
        <v>0.36099999999999999</v>
      </c>
    </row>
    <row r="19" spans="1:4" x14ac:dyDescent="0.3">
      <c r="A19" t="s">
        <v>44</v>
      </c>
      <c r="B19" t="s">
        <v>62</v>
      </c>
      <c r="C19">
        <v>0</v>
      </c>
      <c r="D19">
        <v>0.53600000000000003</v>
      </c>
    </row>
    <row r="20" spans="1:4" x14ac:dyDescent="0.3">
      <c r="A20" t="s">
        <v>44</v>
      </c>
      <c r="B20" t="s">
        <v>63</v>
      </c>
      <c r="C20">
        <v>0</v>
      </c>
      <c r="D20">
        <v>0.375</v>
      </c>
    </row>
    <row r="21" spans="1:4" x14ac:dyDescent="0.3">
      <c r="A21" t="s">
        <v>44</v>
      </c>
      <c r="B21" t="s">
        <v>64</v>
      </c>
      <c r="C21">
        <v>0</v>
      </c>
      <c r="D21">
        <v>0.36899999999999999</v>
      </c>
    </row>
    <row r="22" spans="1:4" x14ac:dyDescent="0.3">
      <c r="A22" t="s">
        <v>44</v>
      </c>
      <c r="B22" t="s">
        <v>65</v>
      </c>
      <c r="C22">
        <v>0</v>
      </c>
      <c r="D22">
        <v>0.23300000000000001</v>
      </c>
    </row>
    <row r="23" spans="1:4" x14ac:dyDescent="0.3">
      <c r="A23" t="s">
        <v>44</v>
      </c>
      <c r="B23" t="s">
        <v>66</v>
      </c>
      <c r="C23">
        <v>0</v>
      </c>
      <c r="D23">
        <v>0.26500000000000001</v>
      </c>
    </row>
    <row r="24" spans="1:4" x14ac:dyDescent="0.3">
      <c r="A24" t="s">
        <v>44</v>
      </c>
      <c r="B24" t="s">
        <v>67</v>
      </c>
      <c r="C24">
        <v>0</v>
      </c>
      <c r="D24">
        <v>0.29299999999999998</v>
      </c>
    </row>
    <row r="25" spans="1:4" x14ac:dyDescent="0.3">
      <c r="A25" t="s">
        <v>44</v>
      </c>
      <c r="B25" t="s">
        <v>68</v>
      </c>
      <c r="C25">
        <v>0</v>
      </c>
      <c r="D25">
        <v>0.26600000000000001</v>
      </c>
    </row>
    <row r="26" spans="1:4" x14ac:dyDescent="0.3">
      <c r="A26" t="s">
        <v>44</v>
      </c>
      <c r="B26" t="s">
        <v>69</v>
      </c>
      <c r="C26">
        <v>0</v>
      </c>
      <c r="D26">
        <v>0.28000000000000003</v>
      </c>
    </row>
    <row r="27" spans="1:4" x14ac:dyDescent="0.3">
      <c r="A27" t="s">
        <v>44</v>
      </c>
      <c r="B27" t="s">
        <v>70</v>
      </c>
      <c r="C27">
        <v>0</v>
      </c>
      <c r="D27">
        <v>0.76600000000000001</v>
      </c>
    </row>
    <row r="28" spans="1:4" x14ac:dyDescent="0.3">
      <c r="A28" t="s">
        <v>44</v>
      </c>
      <c r="B28" t="s">
        <v>71</v>
      </c>
      <c r="C28">
        <v>0</v>
      </c>
      <c r="D28">
        <v>0.26600000000000001</v>
      </c>
    </row>
    <row r="29" spans="1:4" x14ac:dyDescent="0.3">
      <c r="A29" t="s">
        <v>44</v>
      </c>
      <c r="B29" t="s">
        <v>72</v>
      </c>
      <c r="C29">
        <v>0</v>
      </c>
      <c r="D29">
        <v>0.69099999999999995</v>
      </c>
    </row>
    <row r="30" spans="1:4" x14ac:dyDescent="0.3">
      <c r="A30" t="s">
        <v>44</v>
      </c>
      <c r="B30" t="s">
        <v>73</v>
      </c>
      <c r="C30">
        <v>0</v>
      </c>
      <c r="D30">
        <v>0.47499999999999998</v>
      </c>
    </row>
    <row r="31" spans="1:4" x14ac:dyDescent="0.3">
      <c r="A31" t="s">
        <v>44</v>
      </c>
      <c r="B31" t="s">
        <v>74</v>
      </c>
      <c r="C31">
        <v>0</v>
      </c>
      <c r="D31">
        <v>0.749</v>
      </c>
    </row>
    <row r="32" spans="1:4" x14ac:dyDescent="0.3">
      <c r="A32" t="s">
        <v>44</v>
      </c>
      <c r="B32" t="s">
        <v>75</v>
      </c>
      <c r="C32">
        <v>0</v>
      </c>
      <c r="D32">
        <v>0.50700000000000001</v>
      </c>
    </row>
    <row r="33" spans="1:4" x14ac:dyDescent="0.3">
      <c r="A33" t="s">
        <v>44</v>
      </c>
      <c r="B33" t="s">
        <v>76</v>
      </c>
      <c r="C33">
        <v>0</v>
      </c>
      <c r="D33">
        <v>0.29499999999999998</v>
      </c>
    </row>
    <row r="34" spans="1:4" x14ac:dyDescent="0.3">
      <c r="A34" t="s">
        <v>44</v>
      </c>
      <c r="B34" t="s">
        <v>77</v>
      </c>
      <c r="C34">
        <v>0</v>
      </c>
      <c r="D34">
        <v>0.64100000000000001</v>
      </c>
    </row>
    <row r="35" spans="1:4" x14ac:dyDescent="0.3">
      <c r="A35" t="s">
        <v>44</v>
      </c>
      <c r="B35" t="s">
        <v>78</v>
      </c>
      <c r="C35">
        <v>0</v>
      </c>
      <c r="D35">
        <v>0.29799999999999999</v>
      </c>
    </row>
    <row r="36" spans="1:4" x14ac:dyDescent="0.3">
      <c r="A36" t="s">
        <v>44</v>
      </c>
      <c r="B36" t="s">
        <v>79</v>
      </c>
      <c r="C36">
        <v>0</v>
      </c>
      <c r="D36">
        <v>0.216</v>
      </c>
    </row>
    <row r="37" spans="1:4" x14ac:dyDescent="0.3">
      <c r="A37" t="s">
        <v>44</v>
      </c>
      <c r="B37" t="s">
        <v>80</v>
      </c>
      <c r="C37">
        <v>0</v>
      </c>
      <c r="D37">
        <v>0.42399999999999999</v>
      </c>
    </row>
    <row r="38" spans="1:4" x14ac:dyDescent="0.3">
      <c r="A38" t="s">
        <v>44</v>
      </c>
      <c r="B38" t="s">
        <v>81</v>
      </c>
      <c r="C38">
        <v>0</v>
      </c>
      <c r="D38">
        <v>0.54300000000000004</v>
      </c>
    </row>
    <row r="39" spans="1:4" x14ac:dyDescent="0.3">
      <c r="A39" t="s">
        <v>44</v>
      </c>
      <c r="B39" t="s">
        <v>82</v>
      </c>
      <c r="C39">
        <v>0</v>
      </c>
      <c r="D39">
        <v>0.57399999999999995</v>
      </c>
    </row>
    <row r="40" spans="1:4" x14ac:dyDescent="0.3">
      <c r="A40" t="s">
        <v>44</v>
      </c>
      <c r="B40" t="s">
        <v>83</v>
      </c>
      <c r="C40">
        <v>0</v>
      </c>
      <c r="D40">
        <v>0.27300000000000002</v>
      </c>
    </row>
    <row r="41" spans="1:4" x14ac:dyDescent="0.3">
      <c r="A41" t="s">
        <v>44</v>
      </c>
      <c r="B41" t="s">
        <v>84</v>
      </c>
      <c r="C41">
        <v>0</v>
      </c>
      <c r="D41">
        <v>0.315</v>
      </c>
    </row>
    <row r="42" spans="1:4" x14ac:dyDescent="0.3">
      <c r="A42" t="s">
        <v>44</v>
      </c>
      <c r="B42" t="s">
        <v>85</v>
      </c>
      <c r="C42">
        <v>0</v>
      </c>
      <c r="D42">
        <v>0.37</v>
      </c>
    </row>
    <row r="43" spans="1:4" x14ac:dyDescent="0.3">
      <c r="A43" t="s">
        <v>44</v>
      </c>
      <c r="B43" t="s">
        <v>86</v>
      </c>
      <c r="C43">
        <v>0</v>
      </c>
      <c r="D43">
        <v>0.30199999999999999</v>
      </c>
    </row>
    <row r="44" spans="1:4" x14ac:dyDescent="0.3">
      <c r="A44" t="s">
        <v>44</v>
      </c>
      <c r="B44" t="s">
        <v>87</v>
      </c>
      <c r="C44">
        <v>0</v>
      </c>
      <c r="D44">
        <v>0.56999999999999995</v>
      </c>
    </row>
    <row r="45" spans="1:4" x14ac:dyDescent="0.3">
      <c r="A45" t="s">
        <v>44</v>
      </c>
      <c r="B45" t="s">
        <v>88</v>
      </c>
      <c r="C45">
        <v>0</v>
      </c>
      <c r="D45">
        <v>0.26500000000000001</v>
      </c>
    </row>
    <row r="46" spans="1:4" x14ac:dyDescent="0.3">
      <c r="A46" t="s">
        <v>44</v>
      </c>
      <c r="B46" t="s">
        <v>89</v>
      </c>
      <c r="C46">
        <v>0</v>
      </c>
      <c r="D46">
        <v>0.45400000000000001</v>
      </c>
    </row>
    <row r="47" spans="1:4" x14ac:dyDescent="0.3">
      <c r="A47" t="s">
        <v>44</v>
      </c>
      <c r="B47" t="s">
        <v>90</v>
      </c>
      <c r="C47">
        <v>0</v>
      </c>
      <c r="D47">
        <v>0.29299999999999998</v>
      </c>
    </row>
    <row r="48" spans="1:4" x14ac:dyDescent="0.3">
      <c r="A48" t="s">
        <v>44</v>
      </c>
      <c r="B48" t="s">
        <v>91</v>
      </c>
      <c r="C48">
        <v>0</v>
      </c>
      <c r="D48">
        <v>0.58199999999999996</v>
      </c>
    </row>
    <row r="49" spans="1:4" x14ac:dyDescent="0.3">
      <c r="A49" t="s">
        <v>44</v>
      </c>
      <c r="B49" t="s">
        <v>92</v>
      </c>
      <c r="C49">
        <v>0</v>
      </c>
      <c r="D49">
        <v>0.60499999999999998</v>
      </c>
    </row>
    <row r="50" spans="1:4" x14ac:dyDescent="0.3">
      <c r="A50" t="s">
        <v>44</v>
      </c>
      <c r="B50" t="s">
        <v>93</v>
      </c>
      <c r="C50">
        <v>0</v>
      </c>
      <c r="D50">
        <v>0.33</v>
      </c>
    </row>
    <row r="51" spans="1:4" x14ac:dyDescent="0.3">
      <c r="A51" t="s">
        <v>44</v>
      </c>
      <c r="B51" t="s">
        <v>94</v>
      </c>
      <c r="C51">
        <v>0</v>
      </c>
      <c r="D51">
        <v>0.26800000000000002</v>
      </c>
    </row>
    <row r="52" spans="1:4" x14ac:dyDescent="0.3">
      <c r="A52" t="s">
        <v>44</v>
      </c>
      <c r="B52" t="s">
        <v>95</v>
      </c>
      <c r="C52">
        <v>0</v>
      </c>
      <c r="D52">
        <v>0.38</v>
      </c>
    </row>
    <row r="53" spans="1:4" x14ac:dyDescent="0.3">
      <c r="A53" t="s">
        <v>44</v>
      </c>
      <c r="B53" t="s">
        <v>96</v>
      </c>
      <c r="C53">
        <v>0</v>
      </c>
      <c r="D53">
        <v>0.23200000000000001</v>
      </c>
    </row>
    <row r="54" spans="1:4" x14ac:dyDescent="0.3">
      <c r="A54" t="s">
        <v>44</v>
      </c>
      <c r="B54" t="s">
        <v>97</v>
      </c>
      <c r="C54">
        <v>0</v>
      </c>
      <c r="D54">
        <v>0.28699999999999998</v>
      </c>
    </row>
    <row r="55" spans="1:4" x14ac:dyDescent="0.3">
      <c r="A55" t="s">
        <v>44</v>
      </c>
      <c r="B55" t="s">
        <v>98</v>
      </c>
      <c r="C55">
        <v>0</v>
      </c>
      <c r="D55">
        <v>0.46800000000000003</v>
      </c>
    </row>
    <row r="56" spans="1:4" x14ac:dyDescent="0.3">
      <c r="A56" t="s">
        <v>44</v>
      </c>
      <c r="B56" t="s">
        <v>99</v>
      </c>
      <c r="C56">
        <v>0</v>
      </c>
      <c r="D56">
        <v>0.247</v>
      </c>
    </row>
    <row r="57" spans="1:4" x14ac:dyDescent="0.3">
      <c r="A57" t="s">
        <v>44</v>
      </c>
      <c r="B57" t="s">
        <v>100</v>
      </c>
      <c r="C57">
        <v>0</v>
      </c>
      <c r="D57">
        <v>0.27100000000000002</v>
      </c>
    </row>
    <row r="58" spans="1:4" x14ac:dyDescent="0.3">
      <c r="A58" t="s">
        <v>44</v>
      </c>
      <c r="B58" t="s">
        <v>101</v>
      </c>
      <c r="C58">
        <v>0</v>
      </c>
      <c r="D58">
        <v>0.41699999999999998</v>
      </c>
    </row>
    <row r="59" spans="1:4" x14ac:dyDescent="0.3">
      <c r="A59" t="s">
        <v>44</v>
      </c>
      <c r="B59" t="s">
        <v>102</v>
      </c>
      <c r="C59">
        <v>0</v>
      </c>
      <c r="D59">
        <v>0.42899999999999999</v>
      </c>
    </row>
    <row r="60" spans="1:4" x14ac:dyDescent="0.3">
      <c r="A60" t="s">
        <v>44</v>
      </c>
      <c r="B60" t="s">
        <v>103</v>
      </c>
      <c r="C60">
        <v>0</v>
      </c>
      <c r="D60">
        <v>0.28799999999999998</v>
      </c>
    </row>
    <row r="61" spans="1:4" x14ac:dyDescent="0.3">
      <c r="A61" t="s">
        <v>44</v>
      </c>
      <c r="B61" t="s">
        <v>104</v>
      </c>
      <c r="C61">
        <v>0</v>
      </c>
      <c r="D61">
        <v>0.45600000000000002</v>
      </c>
    </row>
    <row r="62" spans="1:4" x14ac:dyDescent="0.3">
      <c r="A62" t="s">
        <v>44</v>
      </c>
      <c r="B62" t="s">
        <v>105</v>
      </c>
      <c r="C62">
        <v>0</v>
      </c>
      <c r="D62">
        <v>0.23799999999999999</v>
      </c>
    </row>
    <row r="63" spans="1:4" x14ac:dyDescent="0.3">
      <c r="A63" t="s">
        <v>44</v>
      </c>
      <c r="B63" t="s">
        <v>106</v>
      </c>
      <c r="C63">
        <v>0</v>
      </c>
      <c r="D63">
        <v>0.316</v>
      </c>
    </row>
    <row r="64" spans="1:4" x14ac:dyDescent="0.3">
      <c r="A64" t="s">
        <v>44</v>
      </c>
      <c r="B64" t="s">
        <v>107</v>
      </c>
      <c r="C64">
        <v>0</v>
      </c>
      <c r="D64">
        <v>0.54100000000000004</v>
      </c>
    </row>
    <row r="65" spans="1:4" x14ac:dyDescent="0.3">
      <c r="A65" t="s">
        <v>44</v>
      </c>
      <c r="B65" t="s">
        <v>108</v>
      </c>
      <c r="C65">
        <v>0</v>
      </c>
      <c r="D65">
        <v>0.27800000000000002</v>
      </c>
    </row>
    <row r="66" spans="1:4" x14ac:dyDescent="0.3">
      <c r="A66" t="s">
        <v>44</v>
      </c>
      <c r="B66" t="s">
        <v>109</v>
      </c>
      <c r="C66">
        <v>0</v>
      </c>
      <c r="D66">
        <v>0.629</v>
      </c>
    </row>
    <row r="67" spans="1:4" x14ac:dyDescent="0.3">
      <c r="A67" t="s">
        <v>44</v>
      </c>
      <c r="B67" t="s">
        <v>110</v>
      </c>
      <c r="C67">
        <v>0</v>
      </c>
      <c r="D67">
        <v>0.26800000000000002</v>
      </c>
    </row>
    <row r="68" spans="1:4" x14ac:dyDescent="0.3">
      <c r="A68" t="s">
        <v>44</v>
      </c>
      <c r="B68" t="s">
        <v>111</v>
      </c>
      <c r="C68">
        <v>0</v>
      </c>
      <c r="D68">
        <v>0.27500000000000002</v>
      </c>
    </row>
    <row r="69" spans="1:4" x14ac:dyDescent="0.3">
      <c r="A69" t="s">
        <v>44</v>
      </c>
      <c r="B69" t="s">
        <v>112</v>
      </c>
      <c r="C69">
        <v>0</v>
      </c>
      <c r="D69">
        <v>0.38</v>
      </c>
    </row>
    <row r="70" spans="1:4" x14ac:dyDescent="0.3">
      <c r="A70" t="s">
        <v>44</v>
      </c>
      <c r="B70" t="s">
        <v>113</v>
      </c>
      <c r="C70">
        <v>0</v>
      </c>
      <c r="D70">
        <v>0.249</v>
      </c>
    </row>
    <row r="71" spans="1:4" x14ac:dyDescent="0.3">
      <c r="A71" t="s">
        <v>44</v>
      </c>
      <c r="B71" t="s">
        <v>114</v>
      </c>
      <c r="C71">
        <v>0</v>
      </c>
      <c r="D71">
        <v>0.22900000000000001</v>
      </c>
    </row>
    <row r="72" spans="1:4" x14ac:dyDescent="0.3">
      <c r="A72" t="s">
        <v>44</v>
      </c>
      <c r="B72" t="s">
        <v>115</v>
      </c>
      <c r="C72">
        <v>0</v>
      </c>
      <c r="D72">
        <v>0.27300000000000002</v>
      </c>
    </row>
    <row r="73" spans="1:4" x14ac:dyDescent="0.3">
      <c r="A73" t="s">
        <v>44</v>
      </c>
      <c r="B73" t="s">
        <v>116</v>
      </c>
      <c r="C73">
        <v>0</v>
      </c>
      <c r="D73">
        <v>0.32900000000000001</v>
      </c>
    </row>
    <row r="74" spans="1:4" x14ac:dyDescent="0.3">
      <c r="A74" t="s">
        <v>44</v>
      </c>
      <c r="B74" t="s">
        <v>117</v>
      </c>
      <c r="C74">
        <v>0</v>
      </c>
      <c r="D74">
        <v>0.318</v>
      </c>
    </row>
    <row r="75" spans="1:4" x14ac:dyDescent="0.3">
      <c r="A75" t="s">
        <v>44</v>
      </c>
      <c r="B75" t="s">
        <v>118</v>
      </c>
      <c r="C75">
        <v>0</v>
      </c>
      <c r="D75">
        <v>0.35599999999999998</v>
      </c>
    </row>
    <row r="76" spans="1:4" x14ac:dyDescent="0.3">
      <c r="A76" t="s">
        <v>44</v>
      </c>
      <c r="B76" t="s">
        <v>119</v>
      </c>
      <c r="C76">
        <v>0</v>
      </c>
      <c r="D76">
        <v>0.35699999999999998</v>
      </c>
    </row>
    <row r="77" spans="1:4" x14ac:dyDescent="0.3">
      <c r="A77" t="s">
        <v>44</v>
      </c>
      <c r="B77" t="s">
        <v>120</v>
      </c>
      <c r="C77">
        <v>0</v>
      </c>
      <c r="D77">
        <v>0.76200000000000001</v>
      </c>
    </row>
    <row r="78" spans="1:4" x14ac:dyDescent="0.3">
      <c r="A78" t="s">
        <v>44</v>
      </c>
      <c r="B78" t="s">
        <v>121</v>
      </c>
      <c r="C78">
        <v>0</v>
      </c>
      <c r="D78">
        <v>0.38700000000000001</v>
      </c>
    </row>
    <row r="79" spans="1:4" x14ac:dyDescent="0.3">
      <c r="A79" t="s">
        <v>44</v>
      </c>
      <c r="B79" t="s">
        <v>122</v>
      </c>
      <c r="C79">
        <v>0</v>
      </c>
      <c r="D79">
        <v>0.443</v>
      </c>
    </row>
    <row r="80" spans="1:4" x14ac:dyDescent="0.3">
      <c r="A80" t="s">
        <v>44</v>
      </c>
      <c r="B80" t="s">
        <v>123</v>
      </c>
      <c r="C80">
        <v>0</v>
      </c>
      <c r="D80">
        <v>0.29399999999999998</v>
      </c>
    </row>
    <row r="81" spans="1:4" x14ac:dyDescent="0.3">
      <c r="A81" t="s">
        <v>44</v>
      </c>
      <c r="B81" t="s">
        <v>124</v>
      </c>
      <c r="C81">
        <v>0</v>
      </c>
      <c r="D81">
        <v>0.497</v>
      </c>
    </row>
    <row r="82" spans="1:4" x14ac:dyDescent="0.3">
      <c r="A82" t="s">
        <v>44</v>
      </c>
      <c r="B82" t="s">
        <v>125</v>
      </c>
      <c r="C82">
        <v>0</v>
      </c>
      <c r="D82">
        <v>0.313</v>
      </c>
    </row>
    <row r="83" spans="1:4" x14ac:dyDescent="0.3">
      <c r="A83" t="s">
        <v>44</v>
      </c>
      <c r="B83" t="s">
        <v>126</v>
      </c>
      <c r="C83">
        <v>0</v>
      </c>
      <c r="D83">
        <v>0.25800000000000001</v>
      </c>
    </row>
    <row r="84" spans="1:4" x14ac:dyDescent="0.3">
      <c r="A84" t="s">
        <v>44</v>
      </c>
      <c r="B84" t="s">
        <v>127</v>
      </c>
      <c r="C84">
        <v>0</v>
      </c>
      <c r="D84">
        <v>0.32200000000000001</v>
      </c>
    </row>
    <row r="85" spans="1:4" x14ac:dyDescent="0.3">
      <c r="A85" t="s">
        <v>128</v>
      </c>
      <c r="B85" t="s">
        <v>129</v>
      </c>
      <c r="C85">
        <v>0</v>
      </c>
      <c r="D85">
        <v>0.27300000000000002</v>
      </c>
    </row>
    <row r="86" spans="1:4" x14ac:dyDescent="0.3">
      <c r="A86" t="s">
        <v>128</v>
      </c>
      <c r="B86" t="s">
        <v>130</v>
      </c>
      <c r="C86">
        <v>0</v>
      </c>
      <c r="D86">
        <v>0.437</v>
      </c>
    </row>
    <row r="87" spans="1:4" x14ac:dyDescent="0.3">
      <c r="A87" t="s">
        <v>128</v>
      </c>
      <c r="B87" t="s">
        <v>131</v>
      </c>
      <c r="C87">
        <v>0</v>
      </c>
      <c r="D87">
        <v>0.312</v>
      </c>
    </row>
    <row r="88" spans="1:4" x14ac:dyDescent="0.3">
      <c r="A88" t="s">
        <v>128</v>
      </c>
      <c r="B88" t="s">
        <v>132</v>
      </c>
      <c r="C88">
        <v>0</v>
      </c>
      <c r="D88">
        <v>0.26700000000000002</v>
      </c>
    </row>
    <row r="89" spans="1:4" x14ac:dyDescent="0.3">
      <c r="A89" t="s">
        <v>128</v>
      </c>
      <c r="B89" t="s">
        <v>133</v>
      </c>
      <c r="C89">
        <v>0</v>
      </c>
      <c r="D89">
        <v>0.26500000000000001</v>
      </c>
    </row>
    <row r="90" spans="1:4" x14ac:dyDescent="0.3">
      <c r="A90" t="s">
        <v>128</v>
      </c>
      <c r="B90" t="s">
        <v>134</v>
      </c>
      <c r="C90">
        <v>0</v>
      </c>
      <c r="D90">
        <v>0.33200000000000002</v>
      </c>
    </row>
    <row r="91" spans="1:4" x14ac:dyDescent="0.3">
      <c r="A91" t="s">
        <v>128</v>
      </c>
      <c r="B91" t="s">
        <v>135</v>
      </c>
      <c r="C91">
        <v>0</v>
      </c>
      <c r="D91">
        <v>0.24199999999999999</v>
      </c>
    </row>
    <row r="92" spans="1:4" x14ac:dyDescent="0.3">
      <c r="A92" t="s">
        <v>128</v>
      </c>
      <c r="B92" t="s">
        <v>136</v>
      </c>
      <c r="C92">
        <v>0</v>
      </c>
      <c r="D92">
        <v>0.25</v>
      </c>
    </row>
    <row r="93" spans="1:4" x14ac:dyDescent="0.3">
      <c r="A93" t="s">
        <v>128</v>
      </c>
      <c r="B93" t="s">
        <v>137</v>
      </c>
      <c r="C93">
        <v>0</v>
      </c>
      <c r="D93">
        <v>0.309</v>
      </c>
    </row>
    <row r="94" spans="1:4" x14ac:dyDescent="0.3">
      <c r="A94" t="s">
        <v>128</v>
      </c>
      <c r="B94" t="s">
        <v>138</v>
      </c>
      <c r="C94">
        <v>0</v>
      </c>
      <c r="D94">
        <v>0.34499999999999997</v>
      </c>
    </row>
    <row r="95" spans="1:4" x14ac:dyDescent="0.3">
      <c r="A95" t="s">
        <v>128</v>
      </c>
      <c r="B95" t="s">
        <v>139</v>
      </c>
      <c r="C95">
        <v>0</v>
      </c>
      <c r="D95">
        <v>0.52100000000000002</v>
      </c>
    </row>
    <row r="96" spans="1:4" x14ac:dyDescent="0.3">
      <c r="A96" t="s">
        <v>128</v>
      </c>
      <c r="B96" t="s">
        <v>140</v>
      </c>
      <c r="C96">
        <v>0</v>
      </c>
      <c r="D96">
        <v>0.71</v>
      </c>
    </row>
    <row r="97" spans="1:4" x14ac:dyDescent="0.3">
      <c r="A97" t="s">
        <v>128</v>
      </c>
      <c r="B97" t="s">
        <v>141</v>
      </c>
      <c r="C97">
        <v>0</v>
      </c>
      <c r="D97">
        <v>0.77900000000000003</v>
      </c>
    </row>
    <row r="98" spans="1:4" x14ac:dyDescent="0.3">
      <c r="A98" t="s">
        <v>128</v>
      </c>
      <c r="B98" t="s">
        <v>142</v>
      </c>
      <c r="C98">
        <v>0</v>
      </c>
      <c r="D98">
        <v>0.42699999999999999</v>
      </c>
    </row>
    <row r="99" spans="1:4" x14ac:dyDescent="0.3">
      <c r="A99" t="s">
        <v>128</v>
      </c>
      <c r="B99" t="s">
        <v>143</v>
      </c>
      <c r="C99">
        <v>0</v>
      </c>
      <c r="D99">
        <v>0.65200000000000002</v>
      </c>
    </row>
    <row r="100" spans="1:4" x14ac:dyDescent="0.3">
      <c r="A100" t="s">
        <v>128</v>
      </c>
      <c r="B100" t="s">
        <v>144</v>
      </c>
      <c r="C100">
        <v>0</v>
      </c>
      <c r="D100">
        <v>0.46500000000000002</v>
      </c>
    </row>
    <row r="101" spans="1:4" x14ac:dyDescent="0.3">
      <c r="A101" t="s">
        <v>128</v>
      </c>
      <c r="B101" t="s">
        <v>145</v>
      </c>
      <c r="C101">
        <v>0</v>
      </c>
      <c r="D101">
        <v>0.25</v>
      </c>
    </row>
    <row r="102" spans="1:4" x14ac:dyDescent="0.3">
      <c r="A102" t="s">
        <v>128</v>
      </c>
      <c r="B102" t="s">
        <v>146</v>
      </c>
      <c r="C102">
        <v>0</v>
      </c>
      <c r="D102">
        <v>0.434</v>
      </c>
    </row>
    <row r="103" spans="1:4" x14ac:dyDescent="0.3">
      <c r="A103" t="s">
        <v>128</v>
      </c>
      <c r="B103" t="s">
        <v>147</v>
      </c>
      <c r="C103">
        <v>0</v>
      </c>
      <c r="D103">
        <v>0.29699999999999999</v>
      </c>
    </row>
    <row r="104" spans="1:4" x14ac:dyDescent="0.3">
      <c r="A104" t="s">
        <v>128</v>
      </c>
      <c r="B104" t="s">
        <v>148</v>
      </c>
      <c r="C104">
        <v>0</v>
      </c>
      <c r="D104">
        <v>0.26600000000000001</v>
      </c>
    </row>
    <row r="105" spans="1:4" x14ac:dyDescent="0.3">
      <c r="A105" t="s">
        <v>128</v>
      </c>
      <c r="B105" t="s">
        <v>149</v>
      </c>
      <c r="C105">
        <v>0</v>
      </c>
      <c r="D105">
        <v>0.33600000000000002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59"/>
  <sheetViews>
    <sheetView workbookViewId="0">
      <selection sqref="A1:XFD1048576"/>
    </sheetView>
  </sheetViews>
  <sheetFormatPr defaultRowHeight="14.4" x14ac:dyDescent="0.3"/>
  <sheetData>
    <row r="1" spans="1:4" x14ac:dyDescent="0.3">
      <c r="A1" t="s">
        <v>42</v>
      </c>
      <c r="B1" t="s">
        <v>150</v>
      </c>
      <c r="C1" t="s">
        <v>43</v>
      </c>
      <c r="D1" t="s">
        <v>151</v>
      </c>
    </row>
    <row r="2" spans="1:4" x14ac:dyDescent="0.3">
      <c r="A2" t="s">
        <v>44</v>
      </c>
      <c r="B2" t="s">
        <v>45</v>
      </c>
      <c r="C2">
        <v>0</v>
      </c>
      <c r="D2">
        <v>4</v>
      </c>
    </row>
    <row r="3" spans="1:4" x14ac:dyDescent="0.3">
      <c r="A3" t="s">
        <v>44</v>
      </c>
      <c r="B3" t="s">
        <v>47</v>
      </c>
      <c r="C3">
        <v>0</v>
      </c>
      <c r="D3">
        <v>3</v>
      </c>
    </row>
    <row r="4" spans="1:4" x14ac:dyDescent="0.3">
      <c r="A4" t="s">
        <v>44</v>
      </c>
      <c r="B4" t="s">
        <v>49</v>
      </c>
      <c r="C4">
        <v>0</v>
      </c>
      <c r="D4">
        <v>3</v>
      </c>
    </row>
    <row r="5" spans="1:4" x14ac:dyDescent="0.3">
      <c r="A5" t="s">
        <v>44</v>
      </c>
      <c r="B5" t="s">
        <v>52</v>
      </c>
      <c r="C5">
        <v>0</v>
      </c>
      <c r="D5">
        <v>4</v>
      </c>
    </row>
    <row r="6" spans="1:4" x14ac:dyDescent="0.3">
      <c r="A6" t="s">
        <v>44</v>
      </c>
      <c r="B6" t="s">
        <v>53</v>
      </c>
      <c r="C6">
        <v>0</v>
      </c>
      <c r="D6">
        <v>2</v>
      </c>
    </row>
    <row r="7" spans="1:4" x14ac:dyDescent="0.3">
      <c r="A7" t="s">
        <v>44</v>
      </c>
      <c r="B7" t="s">
        <v>54</v>
      </c>
      <c r="C7">
        <v>0</v>
      </c>
      <c r="D7">
        <v>4</v>
      </c>
    </row>
    <row r="8" spans="1:4" x14ac:dyDescent="0.3">
      <c r="A8" t="s">
        <v>44</v>
      </c>
      <c r="B8" t="s">
        <v>55</v>
      </c>
      <c r="C8">
        <v>0</v>
      </c>
      <c r="D8">
        <v>4</v>
      </c>
    </row>
    <row r="9" spans="1:4" x14ac:dyDescent="0.3">
      <c r="A9" t="s">
        <v>44</v>
      </c>
      <c r="B9" t="s">
        <v>56</v>
      </c>
      <c r="C9">
        <v>0</v>
      </c>
      <c r="D9">
        <v>4</v>
      </c>
    </row>
    <row r="10" spans="1:4" x14ac:dyDescent="0.3">
      <c r="A10" t="s">
        <v>44</v>
      </c>
      <c r="B10" t="s">
        <v>57</v>
      </c>
      <c r="C10">
        <v>0</v>
      </c>
      <c r="D10">
        <v>1</v>
      </c>
    </row>
    <row r="11" spans="1:4" x14ac:dyDescent="0.3">
      <c r="A11" t="s">
        <v>44</v>
      </c>
      <c r="B11" t="s">
        <v>58</v>
      </c>
      <c r="C11">
        <v>0</v>
      </c>
      <c r="D11">
        <v>4</v>
      </c>
    </row>
    <row r="12" spans="1:4" x14ac:dyDescent="0.3">
      <c r="A12" t="s">
        <v>44</v>
      </c>
      <c r="B12" t="s">
        <v>60</v>
      </c>
      <c r="C12">
        <v>0</v>
      </c>
      <c r="D12">
        <v>2</v>
      </c>
    </row>
    <row r="13" spans="1:4" x14ac:dyDescent="0.3">
      <c r="A13" t="s">
        <v>44</v>
      </c>
      <c r="B13" t="s">
        <v>61</v>
      </c>
      <c r="C13">
        <v>0</v>
      </c>
      <c r="D13">
        <v>1</v>
      </c>
    </row>
    <row r="14" spans="1:4" x14ac:dyDescent="0.3">
      <c r="A14" t="s">
        <v>44</v>
      </c>
      <c r="B14" t="s">
        <v>62</v>
      </c>
      <c r="C14">
        <v>0</v>
      </c>
      <c r="D14">
        <v>3</v>
      </c>
    </row>
    <row r="15" spans="1:4" x14ac:dyDescent="0.3">
      <c r="A15" t="s">
        <v>44</v>
      </c>
      <c r="B15" t="s">
        <v>63</v>
      </c>
      <c r="C15">
        <v>0</v>
      </c>
      <c r="D15">
        <v>1</v>
      </c>
    </row>
    <row r="16" spans="1:4" x14ac:dyDescent="0.3">
      <c r="A16" t="s">
        <v>44</v>
      </c>
      <c r="B16" t="s">
        <v>64</v>
      </c>
      <c r="C16">
        <v>0</v>
      </c>
      <c r="D16">
        <v>1</v>
      </c>
    </row>
    <row r="17" spans="1:4" x14ac:dyDescent="0.3">
      <c r="A17" t="s">
        <v>44</v>
      </c>
      <c r="B17" t="s">
        <v>70</v>
      </c>
      <c r="C17">
        <v>0</v>
      </c>
      <c r="D17">
        <v>3</v>
      </c>
    </row>
    <row r="18" spans="1:4" x14ac:dyDescent="0.3">
      <c r="A18" t="s">
        <v>44</v>
      </c>
      <c r="B18" t="s">
        <v>72</v>
      </c>
      <c r="C18">
        <v>0</v>
      </c>
      <c r="D18">
        <v>4</v>
      </c>
    </row>
    <row r="19" spans="1:4" x14ac:dyDescent="0.3">
      <c r="A19" t="s">
        <v>44</v>
      </c>
      <c r="B19" t="s">
        <v>73</v>
      </c>
      <c r="C19">
        <v>0</v>
      </c>
      <c r="D19">
        <v>1</v>
      </c>
    </row>
    <row r="20" spans="1:4" x14ac:dyDescent="0.3">
      <c r="A20" t="s">
        <v>44</v>
      </c>
      <c r="B20" t="s">
        <v>74</v>
      </c>
      <c r="C20">
        <v>0</v>
      </c>
      <c r="D20">
        <v>4</v>
      </c>
    </row>
    <row r="21" spans="1:4" x14ac:dyDescent="0.3">
      <c r="A21" t="s">
        <v>44</v>
      </c>
      <c r="B21" t="s">
        <v>75</v>
      </c>
      <c r="C21">
        <v>0</v>
      </c>
      <c r="D21">
        <v>1</v>
      </c>
    </row>
    <row r="22" spans="1:4" x14ac:dyDescent="0.3">
      <c r="A22" t="s">
        <v>44</v>
      </c>
      <c r="B22" t="s">
        <v>77</v>
      </c>
      <c r="C22">
        <v>0</v>
      </c>
      <c r="D22">
        <v>4</v>
      </c>
    </row>
    <row r="23" spans="1:4" x14ac:dyDescent="0.3">
      <c r="A23" t="s">
        <v>44</v>
      </c>
      <c r="B23" t="s">
        <v>78</v>
      </c>
      <c r="C23">
        <v>0</v>
      </c>
      <c r="D23">
        <v>1</v>
      </c>
    </row>
    <row r="24" spans="1:4" x14ac:dyDescent="0.3">
      <c r="A24" t="s">
        <v>44</v>
      </c>
      <c r="B24" t="s">
        <v>80</v>
      </c>
      <c r="C24">
        <v>0</v>
      </c>
      <c r="D24">
        <v>2</v>
      </c>
    </row>
    <row r="25" spans="1:4" x14ac:dyDescent="0.3">
      <c r="A25" t="s">
        <v>44</v>
      </c>
      <c r="B25" t="s">
        <v>81</v>
      </c>
      <c r="C25">
        <v>0</v>
      </c>
      <c r="D25">
        <v>2</v>
      </c>
    </row>
    <row r="26" spans="1:4" x14ac:dyDescent="0.3">
      <c r="A26" t="s">
        <v>44</v>
      </c>
      <c r="B26" t="s">
        <v>82</v>
      </c>
      <c r="C26">
        <v>0</v>
      </c>
      <c r="D26">
        <v>4</v>
      </c>
    </row>
    <row r="27" spans="1:4" x14ac:dyDescent="0.3">
      <c r="A27" t="s">
        <v>44</v>
      </c>
      <c r="B27" t="s">
        <v>84</v>
      </c>
      <c r="C27">
        <v>0</v>
      </c>
      <c r="D27">
        <v>1</v>
      </c>
    </row>
    <row r="28" spans="1:4" x14ac:dyDescent="0.3">
      <c r="A28" t="s">
        <v>44</v>
      </c>
      <c r="B28" t="s">
        <v>85</v>
      </c>
      <c r="C28">
        <v>0</v>
      </c>
      <c r="D28">
        <v>2</v>
      </c>
    </row>
    <row r="29" spans="1:4" x14ac:dyDescent="0.3">
      <c r="A29" t="s">
        <v>44</v>
      </c>
      <c r="B29" t="s">
        <v>87</v>
      </c>
      <c r="C29">
        <v>0</v>
      </c>
      <c r="D29">
        <v>3</v>
      </c>
    </row>
    <row r="30" spans="1:4" x14ac:dyDescent="0.3">
      <c r="A30" t="s">
        <v>44</v>
      </c>
      <c r="B30" t="s">
        <v>89</v>
      </c>
      <c r="C30">
        <v>0</v>
      </c>
      <c r="D30">
        <v>2</v>
      </c>
    </row>
    <row r="31" spans="1:4" x14ac:dyDescent="0.3">
      <c r="A31" t="s">
        <v>44</v>
      </c>
      <c r="B31" t="s">
        <v>91</v>
      </c>
      <c r="C31">
        <v>0</v>
      </c>
      <c r="D31">
        <v>2</v>
      </c>
    </row>
    <row r="32" spans="1:4" x14ac:dyDescent="0.3">
      <c r="A32" t="s">
        <v>44</v>
      </c>
      <c r="B32" t="s">
        <v>92</v>
      </c>
      <c r="C32">
        <v>0</v>
      </c>
      <c r="D32">
        <v>4</v>
      </c>
    </row>
    <row r="33" spans="1:4" x14ac:dyDescent="0.3">
      <c r="A33" t="s">
        <v>44</v>
      </c>
      <c r="B33" t="s">
        <v>95</v>
      </c>
      <c r="C33">
        <v>0</v>
      </c>
      <c r="D33">
        <v>1</v>
      </c>
    </row>
    <row r="34" spans="1:4" x14ac:dyDescent="0.3">
      <c r="A34" t="s">
        <v>44</v>
      </c>
      <c r="B34" t="s">
        <v>98</v>
      </c>
      <c r="C34">
        <v>0</v>
      </c>
      <c r="D34">
        <v>3</v>
      </c>
    </row>
    <row r="35" spans="1:4" x14ac:dyDescent="0.3">
      <c r="A35" t="s">
        <v>44</v>
      </c>
      <c r="B35" t="s">
        <v>101</v>
      </c>
      <c r="C35">
        <v>0</v>
      </c>
      <c r="D35">
        <v>2</v>
      </c>
    </row>
    <row r="36" spans="1:4" x14ac:dyDescent="0.3">
      <c r="A36" t="s">
        <v>44</v>
      </c>
      <c r="B36" t="s">
        <v>104</v>
      </c>
      <c r="C36">
        <v>0</v>
      </c>
      <c r="D36">
        <v>3</v>
      </c>
    </row>
    <row r="37" spans="1:4" x14ac:dyDescent="0.3">
      <c r="A37" t="s">
        <v>44</v>
      </c>
      <c r="B37" t="s">
        <v>106</v>
      </c>
      <c r="C37">
        <v>0</v>
      </c>
      <c r="D37">
        <v>1</v>
      </c>
    </row>
    <row r="38" spans="1:4" x14ac:dyDescent="0.3">
      <c r="A38" t="s">
        <v>44</v>
      </c>
      <c r="B38" t="s">
        <v>107</v>
      </c>
      <c r="C38">
        <v>0</v>
      </c>
      <c r="D38">
        <v>4</v>
      </c>
    </row>
    <row r="39" spans="1:4" x14ac:dyDescent="0.3">
      <c r="A39" t="s">
        <v>44</v>
      </c>
      <c r="B39" t="s">
        <v>109</v>
      </c>
      <c r="C39">
        <v>0</v>
      </c>
      <c r="D39">
        <v>4</v>
      </c>
    </row>
    <row r="40" spans="1:4" x14ac:dyDescent="0.3">
      <c r="A40" t="s">
        <v>44</v>
      </c>
      <c r="B40" t="s">
        <v>112</v>
      </c>
      <c r="C40">
        <v>0</v>
      </c>
      <c r="D40">
        <v>2</v>
      </c>
    </row>
    <row r="41" spans="1:4" x14ac:dyDescent="0.3">
      <c r="A41" t="s">
        <v>44</v>
      </c>
      <c r="B41" t="s">
        <v>116</v>
      </c>
      <c r="C41">
        <v>0</v>
      </c>
      <c r="D41">
        <v>1</v>
      </c>
    </row>
    <row r="42" spans="1:4" x14ac:dyDescent="0.3">
      <c r="A42" t="s">
        <v>44</v>
      </c>
      <c r="B42" t="s">
        <v>118</v>
      </c>
      <c r="C42">
        <v>0</v>
      </c>
      <c r="D42">
        <v>2</v>
      </c>
    </row>
    <row r="43" spans="1:4" x14ac:dyDescent="0.3">
      <c r="A43" t="s">
        <v>44</v>
      </c>
      <c r="B43" t="s">
        <v>120</v>
      </c>
      <c r="C43">
        <v>0</v>
      </c>
      <c r="D43">
        <v>4</v>
      </c>
    </row>
    <row r="44" spans="1:4" x14ac:dyDescent="0.3">
      <c r="A44" t="s">
        <v>44</v>
      </c>
      <c r="B44" t="s">
        <v>121</v>
      </c>
      <c r="C44">
        <v>0</v>
      </c>
      <c r="D44">
        <v>2</v>
      </c>
    </row>
    <row r="45" spans="1:4" x14ac:dyDescent="0.3">
      <c r="A45" t="s">
        <v>44</v>
      </c>
      <c r="B45" t="s">
        <v>122</v>
      </c>
      <c r="C45">
        <v>0</v>
      </c>
      <c r="D45">
        <v>2</v>
      </c>
    </row>
    <row r="46" spans="1:4" x14ac:dyDescent="0.3">
      <c r="A46" t="s">
        <v>44</v>
      </c>
      <c r="B46" t="s">
        <v>124</v>
      </c>
      <c r="C46">
        <v>0</v>
      </c>
      <c r="D46">
        <v>3</v>
      </c>
    </row>
    <row r="47" spans="1:4" x14ac:dyDescent="0.3">
      <c r="A47" t="s">
        <v>44</v>
      </c>
      <c r="B47" t="s">
        <v>127</v>
      </c>
      <c r="C47">
        <v>0</v>
      </c>
      <c r="D47">
        <v>2</v>
      </c>
    </row>
    <row r="48" spans="1:4" x14ac:dyDescent="0.3">
      <c r="A48" t="s">
        <v>128</v>
      </c>
      <c r="B48" t="s">
        <v>129</v>
      </c>
      <c r="C48">
        <v>0</v>
      </c>
      <c r="D48">
        <v>2</v>
      </c>
    </row>
    <row r="49" spans="1:4" x14ac:dyDescent="0.3">
      <c r="A49" t="s">
        <v>128</v>
      </c>
      <c r="B49" t="s">
        <v>130</v>
      </c>
      <c r="C49">
        <v>0</v>
      </c>
      <c r="D49">
        <v>3</v>
      </c>
    </row>
    <row r="50" spans="1:4" x14ac:dyDescent="0.3">
      <c r="A50" t="s">
        <v>128</v>
      </c>
      <c r="B50" t="s">
        <v>134</v>
      </c>
      <c r="C50">
        <v>0</v>
      </c>
      <c r="D50">
        <v>1</v>
      </c>
    </row>
    <row r="51" spans="1:4" x14ac:dyDescent="0.3">
      <c r="A51" t="s">
        <v>128</v>
      </c>
      <c r="B51" t="s">
        <v>138</v>
      </c>
      <c r="C51">
        <v>0</v>
      </c>
      <c r="D51">
        <v>1</v>
      </c>
    </row>
    <row r="52" spans="1:4" x14ac:dyDescent="0.3">
      <c r="A52" t="s">
        <v>128</v>
      </c>
      <c r="B52" t="s">
        <v>139</v>
      </c>
      <c r="C52">
        <v>0</v>
      </c>
      <c r="D52">
        <v>3</v>
      </c>
    </row>
    <row r="53" spans="1:4" x14ac:dyDescent="0.3">
      <c r="A53" t="s">
        <v>128</v>
      </c>
      <c r="B53" t="s">
        <v>140</v>
      </c>
      <c r="C53">
        <v>0</v>
      </c>
      <c r="D53">
        <v>4</v>
      </c>
    </row>
    <row r="54" spans="1:4" x14ac:dyDescent="0.3">
      <c r="A54" t="s">
        <v>128</v>
      </c>
      <c r="B54" t="s">
        <v>141</v>
      </c>
      <c r="C54">
        <v>0</v>
      </c>
      <c r="D54">
        <v>4</v>
      </c>
    </row>
    <row r="55" spans="1:4" x14ac:dyDescent="0.3">
      <c r="A55" t="s">
        <v>128</v>
      </c>
      <c r="B55" t="s">
        <v>142</v>
      </c>
      <c r="C55">
        <v>0</v>
      </c>
      <c r="D55">
        <v>1</v>
      </c>
    </row>
    <row r="56" spans="1:4" x14ac:dyDescent="0.3">
      <c r="A56" t="s">
        <v>128</v>
      </c>
      <c r="B56" t="s">
        <v>143</v>
      </c>
      <c r="C56">
        <v>0</v>
      </c>
      <c r="D56">
        <v>4</v>
      </c>
    </row>
    <row r="57" spans="1:4" x14ac:dyDescent="0.3">
      <c r="A57" t="s">
        <v>128</v>
      </c>
      <c r="B57" t="s">
        <v>144</v>
      </c>
      <c r="C57">
        <v>0</v>
      </c>
      <c r="D57">
        <v>2</v>
      </c>
    </row>
    <row r="58" spans="1:4" x14ac:dyDescent="0.3">
      <c r="A58" t="s">
        <v>128</v>
      </c>
      <c r="B58" t="s">
        <v>146</v>
      </c>
      <c r="C58">
        <v>0</v>
      </c>
      <c r="D58">
        <v>2</v>
      </c>
    </row>
    <row r="59" spans="1:4" x14ac:dyDescent="0.3">
      <c r="A59" t="s">
        <v>128</v>
      </c>
      <c r="B59" t="s">
        <v>147</v>
      </c>
      <c r="C59">
        <v>0</v>
      </c>
      <c r="D5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33"/>
  <sheetViews>
    <sheetView workbookViewId="0">
      <selection sqref="A1:XFD1048576"/>
    </sheetView>
  </sheetViews>
  <sheetFormatPr defaultRowHeight="14.4" x14ac:dyDescent="0.3"/>
  <sheetData>
    <row r="1" spans="1:4" x14ac:dyDescent="0.3">
      <c r="A1" t="s">
        <v>42</v>
      </c>
      <c r="B1" t="s">
        <v>1</v>
      </c>
      <c r="C1" t="s">
        <v>152</v>
      </c>
      <c r="D1" t="s">
        <v>153</v>
      </c>
    </row>
    <row r="2" spans="1:4" x14ac:dyDescent="0.3">
      <c r="A2" t="s">
        <v>44</v>
      </c>
      <c r="B2" t="s">
        <v>45</v>
      </c>
      <c r="C2" t="s">
        <v>154</v>
      </c>
      <c r="D2">
        <v>0.78</v>
      </c>
    </row>
    <row r="3" spans="1:4" x14ac:dyDescent="0.3">
      <c r="A3" t="s">
        <v>44</v>
      </c>
      <c r="B3" t="s">
        <v>46</v>
      </c>
      <c r="C3">
        <v>0.89</v>
      </c>
      <c r="D3">
        <v>0.38</v>
      </c>
    </row>
    <row r="4" spans="1:4" x14ac:dyDescent="0.3">
      <c r="A4" t="s">
        <v>44</v>
      </c>
      <c r="B4" t="s">
        <v>47</v>
      </c>
      <c r="C4">
        <v>0.38</v>
      </c>
      <c r="D4">
        <v>0.54</v>
      </c>
    </row>
    <row r="5" spans="1:4" x14ac:dyDescent="0.3">
      <c r="A5" t="s">
        <v>44</v>
      </c>
      <c r="B5" t="s">
        <v>48</v>
      </c>
      <c r="C5">
        <v>0.8</v>
      </c>
      <c r="D5">
        <v>0.57999999999999996</v>
      </c>
    </row>
    <row r="6" spans="1:4" x14ac:dyDescent="0.3">
      <c r="A6" t="s">
        <v>44</v>
      </c>
      <c r="B6" t="s">
        <v>49</v>
      </c>
      <c r="C6">
        <v>0.92</v>
      </c>
      <c r="D6">
        <v>0.74</v>
      </c>
    </row>
    <row r="7" spans="1:4" x14ac:dyDescent="0.3">
      <c r="A7" t="s">
        <v>44</v>
      </c>
      <c r="B7" t="s">
        <v>50</v>
      </c>
      <c r="C7">
        <v>0.74</v>
      </c>
      <c r="D7">
        <v>0.54</v>
      </c>
    </row>
    <row r="8" spans="1:4" x14ac:dyDescent="0.3">
      <c r="A8" t="s">
        <v>44</v>
      </c>
      <c r="B8" t="s">
        <v>51</v>
      </c>
      <c r="C8">
        <v>1</v>
      </c>
      <c r="D8">
        <v>0.4</v>
      </c>
    </row>
    <row r="9" spans="1:4" x14ac:dyDescent="0.3">
      <c r="A9" t="s">
        <v>44</v>
      </c>
      <c r="B9" t="s">
        <v>52</v>
      </c>
      <c r="C9">
        <v>0.4</v>
      </c>
      <c r="D9">
        <v>0.49</v>
      </c>
    </row>
    <row r="10" spans="1:4" x14ac:dyDescent="0.3">
      <c r="A10" t="s">
        <v>44</v>
      </c>
      <c r="B10" t="s">
        <v>53</v>
      </c>
      <c r="C10">
        <v>0.47</v>
      </c>
      <c r="D10">
        <v>0.49</v>
      </c>
    </row>
    <row r="11" spans="1:4" x14ac:dyDescent="0.3">
      <c r="A11" t="s">
        <v>44</v>
      </c>
      <c r="B11" t="s">
        <v>54</v>
      </c>
      <c r="C11">
        <v>0.49</v>
      </c>
      <c r="D11">
        <v>0.64</v>
      </c>
    </row>
    <row r="12" spans="1:4" x14ac:dyDescent="0.3">
      <c r="A12" t="s">
        <v>44</v>
      </c>
      <c r="B12" t="s">
        <v>55</v>
      </c>
      <c r="C12">
        <v>0.82</v>
      </c>
      <c r="D12">
        <v>0.41</v>
      </c>
    </row>
    <row r="13" spans="1:4" x14ac:dyDescent="0.3">
      <c r="A13" t="s">
        <v>44</v>
      </c>
      <c r="B13" t="s">
        <v>155</v>
      </c>
      <c r="C13">
        <v>0.41</v>
      </c>
      <c r="D13">
        <v>0.39</v>
      </c>
    </row>
    <row r="14" spans="1:4" x14ac:dyDescent="0.3">
      <c r="A14" t="s">
        <v>44</v>
      </c>
      <c r="B14" t="s">
        <v>56</v>
      </c>
      <c r="C14">
        <v>0.39</v>
      </c>
      <c r="D14">
        <v>0.44</v>
      </c>
    </row>
    <row r="15" spans="1:4" x14ac:dyDescent="0.3">
      <c r="A15" t="s">
        <v>44</v>
      </c>
      <c r="B15" t="s">
        <v>57</v>
      </c>
      <c r="C15">
        <v>0.44</v>
      </c>
      <c r="D15">
        <v>0.38</v>
      </c>
    </row>
    <row r="16" spans="1:4" x14ac:dyDescent="0.3">
      <c r="A16" t="s">
        <v>44</v>
      </c>
      <c r="B16" t="s">
        <v>156</v>
      </c>
      <c r="C16">
        <v>0.38</v>
      </c>
      <c r="D16">
        <v>0.44</v>
      </c>
    </row>
    <row r="17" spans="1:4" x14ac:dyDescent="0.3">
      <c r="A17" t="s">
        <v>44</v>
      </c>
      <c r="B17" t="s">
        <v>58</v>
      </c>
      <c r="C17">
        <v>1</v>
      </c>
      <c r="D17">
        <v>0.64</v>
      </c>
    </row>
    <row r="18" spans="1:4" x14ac:dyDescent="0.3">
      <c r="A18" t="s">
        <v>44</v>
      </c>
      <c r="B18" t="s">
        <v>59</v>
      </c>
      <c r="C18">
        <v>0.53</v>
      </c>
      <c r="D18">
        <v>0.45</v>
      </c>
    </row>
    <row r="19" spans="1:4" x14ac:dyDescent="0.3">
      <c r="A19" t="s">
        <v>44</v>
      </c>
      <c r="B19" t="s">
        <v>157</v>
      </c>
      <c r="C19">
        <v>0.45</v>
      </c>
      <c r="D19">
        <v>0.42</v>
      </c>
    </row>
    <row r="20" spans="1:4" x14ac:dyDescent="0.3">
      <c r="A20" t="s">
        <v>44</v>
      </c>
      <c r="B20" t="s">
        <v>60</v>
      </c>
      <c r="C20">
        <v>0.42</v>
      </c>
      <c r="D20">
        <v>0.7</v>
      </c>
    </row>
    <row r="21" spans="1:4" x14ac:dyDescent="0.3">
      <c r="A21" t="s">
        <v>44</v>
      </c>
      <c r="B21" t="s">
        <v>61</v>
      </c>
      <c r="C21">
        <v>0.47</v>
      </c>
      <c r="D21">
        <v>0.65</v>
      </c>
    </row>
    <row r="22" spans="1:4" x14ac:dyDescent="0.3">
      <c r="A22" t="s">
        <v>44</v>
      </c>
      <c r="B22" t="s">
        <v>62</v>
      </c>
      <c r="C22">
        <v>0.65</v>
      </c>
      <c r="D22">
        <v>0.45</v>
      </c>
    </row>
    <row r="23" spans="1:4" x14ac:dyDescent="0.3">
      <c r="A23" t="s">
        <v>44</v>
      </c>
      <c r="B23" t="s">
        <v>63</v>
      </c>
      <c r="C23">
        <v>0.59</v>
      </c>
      <c r="D23">
        <v>0.74</v>
      </c>
    </row>
    <row r="24" spans="1:4" x14ac:dyDescent="0.3">
      <c r="A24" t="s">
        <v>44</v>
      </c>
      <c r="B24" t="s">
        <v>64</v>
      </c>
      <c r="C24">
        <v>0.76</v>
      </c>
      <c r="D24">
        <v>0.61</v>
      </c>
    </row>
    <row r="25" spans="1:4" x14ac:dyDescent="0.3">
      <c r="A25" t="s">
        <v>44</v>
      </c>
      <c r="B25" t="s">
        <v>65</v>
      </c>
      <c r="C25">
        <v>0.82</v>
      </c>
      <c r="D25">
        <v>0.44</v>
      </c>
    </row>
    <row r="26" spans="1:4" x14ac:dyDescent="0.3">
      <c r="A26" t="s">
        <v>44</v>
      </c>
      <c r="B26" t="s">
        <v>158</v>
      </c>
      <c r="C26">
        <v>1</v>
      </c>
      <c r="D26">
        <v>0.43</v>
      </c>
    </row>
    <row r="27" spans="1:4" x14ac:dyDescent="0.3">
      <c r="A27" t="s">
        <v>44</v>
      </c>
      <c r="B27" t="s">
        <v>66</v>
      </c>
      <c r="C27">
        <v>0.64</v>
      </c>
      <c r="D27">
        <v>0.5</v>
      </c>
    </row>
    <row r="28" spans="1:4" x14ac:dyDescent="0.3">
      <c r="A28" t="s">
        <v>44</v>
      </c>
      <c r="B28" t="s">
        <v>159</v>
      </c>
      <c r="C28">
        <v>0.52</v>
      </c>
      <c r="D28">
        <v>0.46</v>
      </c>
    </row>
    <row r="29" spans="1:4" x14ac:dyDescent="0.3">
      <c r="A29" t="s">
        <v>44</v>
      </c>
      <c r="B29" t="s">
        <v>67</v>
      </c>
      <c r="C29">
        <v>0.46</v>
      </c>
      <c r="D29">
        <v>0.57999999999999996</v>
      </c>
    </row>
    <row r="30" spans="1:4" x14ac:dyDescent="0.3">
      <c r="A30" t="s">
        <v>44</v>
      </c>
      <c r="B30" t="s">
        <v>68</v>
      </c>
      <c r="C30">
        <v>0.67</v>
      </c>
      <c r="D30">
        <v>0.89</v>
      </c>
    </row>
    <row r="31" spans="1:4" x14ac:dyDescent="0.3">
      <c r="A31" t="s">
        <v>44</v>
      </c>
      <c r="B31" t="s">
        <v>69</v>
      </c>
      <c r="C31">
        <v>0.95</v>
      </c>
      <c r="D31">
        <v>0.65</v>
      </c>
    </row>
    <row r="32" spans="1:4" x14ac:dyDescent="0.3">
      <c r="A32" t="s">
        <v>44</v>
      </c>
      <c r="B32" t="s">
        <v>70</v>
      </c>
      <c r="C32">
        <v>0.98</v>
      </c>
      <c r="D32">
        <v>0.67</v>
      </c>
    </row>
    <row r="33" spans="1:4" x14ac:dyDescent="0.3">
      <c r="A33" t="s">
        <v>44</v>
      </c>
      <c r="B33" t="s">
        <v>71</v>
      </c>
      <c r="C33">
        <v>0.44</v>
      </c>
      <c r="D33">
        <v>0.56000000000000005</v>
      </c>
    </row>
    <row r="34" spans="1:4" x14ac:dyDescent="0.3">
      <c r="A34" t="s">
        <v>44</v>
      </c>
      <c r="B34" t="s">
        <v>72</v>
      </c>
      <c r="C34">
        <v>0.56000000000000005</v>
      </c>
      <c r="D34">
        <v>0.45</v>
      </c>
    </row>
    <row r="35" spans="1:4" x14ac:dyDescent="0.3">
      <c r="A35" t="s">
        <v>44</v>
      </c>
      <c r="B35" t="s">
        <v>73</v>
      </c>
      <c r="C35">
        <v>0.45</v>
      </c>
      <c r="D35">
        <v>0.68</v>
      </c>
    </row>
    <row r="36" spans="1:4" x14ac:dyDescent="0.3">
      <c r="A36" t="s">
        <v>44</v>
      </c>
      <c r="B36" t="s">
        <v>74</v>
      </c>
      <c r="C36">
        <v>0.68</v>
      </c>
      <c r="D36">
        <v>0.4</v>
      </c>
    </row>
    <row r="37" spans="1:4" x14ac:dyDescent="0.3">
      <c r="A37" t="s">
        <v>44</v>
      </c>
      <c r="B37" t="s">
        <v>75</v>
      </c>
      <c r="C37">
        <v>1</v>
      </c>
      <c r="D37">
        <v>0.37</v>
      </c>
    </row>
    <row r="38" spans="1:4" x14ac:dyDescent="0.3">
      <c r="A38" t="s">
        <v>44</v>
      </c>
      <c r="B38" t="s">
        <v>76</v>
      </c>
      <c r="C38">
        <v>0.37</v>
      </c>
      <c r="D38">
        <v>0.48</v>
      </c>
    </row>
    <row r="39" spans="1:4" x14ac:dyDescent="0.3">
      <c r="A39" t="s">
        <v>44</v>
      </c>
      <c r="B39" t="s">
        <v>77</v>
      </c>
      <c r="C39">
        <v>0.48</v>
      </c>
      <c r="D39">
        <v>1</v>
      </c>
    </row>
    <row r="40" spans="1:4" x14ac:dyDescent="0.3">
      <c r="A40" t="s">
        <v>44</v>
      </c>
      <c r="B40" t="s">
        <v>78</v>
      </c>
      <c r="C40">
        <v>0.96</v>
      </c>
      <c r="D40">
        <v>0.45</v>
      </c>
    </row>
    <row r="41" spans="1:4" x14ac:dyDescent="0.3">
      <c r="A41" t="s">
        <v>44</v>
      </c>
      <c r="B41" t="s">
        <v>160</v>
      </c>
      <c r="C41">
        <v>0.53</v>
      </c>
      <c r="D41">
        <v>0.46</v>
      </c>
    </row>
    <row r="42" spans="1:4" x14ac:dyDescent="0.3">
      <c r="A42" t="s">
        <v>44</v>
      </c>
      <c r="B42" t="s">
        <v>79</v>
      </c>
      <c r="C42">
        <v>0.46</v>
      </c>
      <c r="D42">
        <v>0.64</v>
      </c>
    </row>
    <row r="43" spans="1:4" x14ac:dyDescent="0.3">
      <c r="A43" t="s">
        <v>44</v>
      </c>
      <c r="B43" t="s">
        <v>80</v>
      </c>
      <c r="C43">
        <v>0.65</v>
      </c>
      <c r="D43">
        <v>0.67</v>
      </c>
    </row>
    <row r="44" spans="1:4" x14ac:dyDescent="0.3">
      <c r="A44" t="s">
        <v>44</v>
      </c>
      <c r="B44" t="s">
        <v>81</v>
      </c>
      <c r="C44">
        <v>0.59</v>
      </c>
      <c r="D44">
        <v>0.73</v>
      </c>
    </row>
    <row r="45" spans="1:4" x14ac:dyDescent="0.3">
      <c r="A45" t="s">
        <v>44</v>
      </c>
      <c r="B45" t="s">
        <v>82</v>
      </c>
      <c r="C45">
        <v>1</v>
      </c>
      <c r="D45">
        <v>0.56000000000000005</v>
      </c>
    </row>
    <row r="46" spans="1:4" x14ac:dyDescent="0.3">
      <c r="A46" t="s">
        <v>44</v>
      </c>
      <c r="B46" t="s">
        <v>83</v>
      </c>
      <c r="C46">
        <v>0.78</v>
      </c>
      <c r="D46">
        <v>0.44</v>
      </c>
    </row>
    <row r="47" spans="1:4" x14ac:dyDescent="0.3">
      <c r="A47" t="s">
        <v>44</v>
      </c>
      <c r="B47" t="s">
        <v>84</v>
      </c>
      <c r="C47">
        <v>0.53</v>
      </c>
      <c r="D47">
        <v>0.41</v>
      </c>
    </row>
    <row r="48" spans="1:4" x14ac:dyDescent="0.3">
      <c r="A48" t="s">
        <v>44</v>
      </c>
      <c r="B48" t="s">
        <v>85</v>
      </c>
      <c r="C48">
        <v>0.61</v>
      </c>
      <c r="D48">
        <v>0.56999999999999995</v>
      </c>
    </row>
    <row r="49" spans="1:4" x14ac:dyDescent="0.3">
      <c r="A49" t="s">
        <v>44</v>
      </c>
      <c r="B49" t="s">
        <v>86</v>
      </c>
      <c r="C49">
        <v>0.56999999999999995</v>
      </c>
      <c r="D49">
        <v>0.43</v>
      </c>
    </row>
    <row r="50" spans="1:4" x14ac:dyDescent="0.3">
      <c r="A50" t="s">
        <v>44</v>
      </c>
      <c r="B50" t="s">
        <v>87</v>
      </c>
      <c r="C50">
        <v>0.57999999999999996</v>
      </c>
      <c r="D50">
        <v>0.45</v>
      </c>
    </row>
    <row r="51" spans="1:4" x14ac:dyDescent="0.3">
      <c r="A51" t="s">
        <v>44</v>
      </c>
      <c r="B51" t="s">
        <v>88</v>
      </c>
      <c r="C51">
        <v>0.62</v>
      </c>
      <c r="D51">
        <v>0.89</v>
      </c>
    </row>
    <row r="52" spans="1:4" x14ac:dyDescent="0.3">
      <c r="A52" t="s">
        <v>44</v>
      </c>
      <c r="B52" t="s">
        <v>89</v>
      </c>
      <c r="C52">
        <v>0.51</v>
      </c>
      <c r="D52">
        <v>0.39</v>
      </c>
    </row>
    <row r="53" spans="1:4" x14ac:dyDescent="0.3">
      <c r="A53" t="s">
        <v>44</v>
      </c>
      <c r="B53" t="s">
        <v>90</v>
      </c>
      <c r="C53">
        <v>0.39</v>
      </c>
      <c r="D53">
        <v>0.38</v>
      </c>
    </row>
    <row r="54" spans="1:4" x14ac:dyDescent="0.3">
      <c r="A54" t="s">
        <v>44</v>
      </c>
      <c r="B54" t="s">
        <v>161</v>
      </c>
      <c r="C54">
        <v>0.38</v>
      </c>
      <c r="D54">
        <v>0.44</v>
      </c>
    </row>
    <row r="55" spans="1:4" x14ac:dyDescent="0.3">
      <c r="A55" t="s">
        <v>44</v>
      </c>
      <c r="B55" t="s">
        <v>162</v>
      </c>
      <c r="C55">
        <v>0.44</v>
      </c>
      <c r="D55">
        <v>0.39</v>
      </c>
    </row>
    <row r="56" spans="1:4" x14ac:dyDescent="0.3">
      <c r="A56" t="s">
        <v>44</v>
      </c>
      <c r="B56" t="s">
        <v>91</v>
      </c>
      <c r="C56">
        <v>0.39</v>
      </c>
      <c r="D56">
        <v>0.48</v>
      </c>
    </row>
    <row r="57" spans="1:4" x14ac:dyDescent="0.3">
      <c r="A57" t="s">
        <v>44</v>
      </c>
      <c r="B57" t="s">
        <v>92</v>
      </c>
      <c r="C57">
        <v>0.48</v>
      </c>
      <c r="D57">
        <v>0.69</v>
      </c>
    </row>
    <row r="58" spans="1:4" x14ac:dyDescent="0.3">
      <c r="A58" t="s">
        <v>44</v>
      </c>
      <c r="B58" t="s">
        <v>93</v>
      </c>
      <c r="C58">
        <v>0.69</v>
      </c>
      <c r="D58">
        <v>0.64</v>
      </c>
    </row>
    <row r="59" spans="1:4" x14ac:dyDescent="0.3">
      <c r="A59" t="s">
        <v>44</v>
      </c>
      <c r="B59" t="s">
        <v>94</v>
      </c>
      <c r="C59">
        <v>0.91</v>
      </c>
      <c r="D59">
        <v>0.63</v>
      </c>
    </row>
    <row r="60" spans="1:4" x14ac:dyDescent="0.3">
      <c r="A60" t="s">
        <v>44</v>
      </c>
      <c r="B60" t="s">
        <v>163</v>
      </c>
      <c r="C60">
        <v>0.99</v>
      </c>
      <c r="D60">
        <v>0.47</v>
      </c>
    </row>
    <row r="61" spans="1:4" x14ac:dyDescent="0.3">
      <c r="A61" t="s">
        <v>44</v>
      </c>
      <c r="B61" t="s">
        <v>95</v>
      </c>
      <c r="C61">
        <v>0.61</v>
      </c>
      <c r="D61">
        <v>0.43</v>
      </c>
    </row>
    <row r="62" spans="1:4" x14ac:dyDescent="0.3">
      <c r="A62" t="s">
        <v>44</v>
      </c>
      <c r="B62" t="s">
        <v>164</v>
      </c>
      <c r="C62">
        <v>0.43</v>
      </c>
      <c r="D62">
        <v>0.36</v>
      </c>
    </row>
    <row r="63" spans="1:4" x14ac:dyDescent="0.3">
      <c r="A63" t="s">
        <v>44</v>
      </c>
      <c r="B63" t="s">
        <v>96</v>
      </c>
      <c r="C63">
        <v>0.36</v>
      </c>
      <c r="D63">
        <v>0.39</v>
      </c>
    </row>
    <row r="64" spans="1:4" x14ac:dyDescent="0.3">
      <c r="A64" t="s">
        <v>44</v>
      </c>
      <c r="B64" t="s">
        <v>97</v>
      </c>
      <c r="C64">
        <v>0.62</v>
      </c>
      <c r="D64">
        <v>0.61</v>
      </c>
    </row>
    <row r="65" spans="1:4" x14ac:dyDescent="0.3">
      <c r="A65" t="s">
        <v>44</v>
      </c>
      <c r="B65" t="s">
        <v>98</v>
      </c>
      <c r="C65">
        <v>0.61</v>
      </c>
      <c r="D65">
        <v>0.49</v>
      </c>
    </row>
    <row r="66" spans="1:4" x14ac:dyDescent="0.3">
      <c r="A66" t="s">
        <v>44</v>
      </c>
      <c r="B66" t="s">
        <v>99</v>
      </c>
      <c r="C66">
        <v>0.49</v>
      </c>
      <c r="D66">
        <v>0.65</v>
      </c>
    </row>
    <row r="67" spans="1:4" x14ac:dyDescent="0.3">
      <c r="A67" t="s">
        <v>44</v>
      </c>
      <c r="B67" t="s">
        <v>100</v>
      </c>
      <c r="C67">
        <v>0.43</v>
      </c>
      <c r="D67">
        <v>0.43</v>
      </c>
    </row>
    <row r="68" spans="1:4" x14ac:dyDescent="0.3">
      <c r="A68" t="s">
        <v>44</v>
      </c>
      <c r="B68" t="s">
        <v>101</v>
      </c>
      <c r="C68">
        <v>0.63</v>
      </c>
      <c r="D68">
        <v>0.49</v>
      </c>
    </row>
    <row r="69" spans="1:4" x14ac:dyDescent="0.3">
      <c r="A69" t="s">
        <v>44</v>
      </c>
      <c r="B69" t="s">
        <v>165</v>
      </c>
      <c r="C69">
        <v>0.47</v>
      </c>
      <c r="D69">
        <v>0.38</v>
      </c>
    </row>
    <row r="70" spans="1:4" x14ac:dyDescent="0.3">
      <c r="A70" t="s">
        <v>44</v>
      </c>
      <c r="B70" t="s">
        <v>102</v>
      </c>
      <c r="C70">
        <v>0.38</v>
      </c>
      <c r="D70">
        <v>0.54</v>
      </c>
    </row>
    <row r="71" spans="1:4" x14ac:dyDescent="0.3">
      <c r="A71" t="s">
        <v>44</v>
      </c>
      <c r="B71" t="s">
        <v>103</v>
      </c>
      <c r="C71">
        <v>0.54</v>
      </c>
      <c r="D71">
        <v>0.54</v>
      </c>
    </row>
    <row r="72" spans="1:4" x14ac:dyDescent="0.3">
      <c r="A72" t="s">
        <v>44</v>
      </c>
      <c r="B72" t="s">
        <v>104</v>
      </c>
      <c r="C72">
        <v>0.54</v>
      </c>
      <c r="D72">
        <v>0.56000000000000005</v>
      </c>
    </row>
    <row r="73" spans="1:4" x14ac:dyDescent="0.3">
      <c r="A73" t="s">
        <v>44</v>
      </c>
      <c r="B73" t="s">
        <v>105</v>
      </c>
      <c r="C73">
        <v>0.74</v>
      </c>
      <c r="D73">
        <v>0.43</v>
      </c>
    </row>
    <row r="74" spans="1:4" x14ac:dyDescent="0.3">
      <c r="A74" t="s">
        <v>44</v>
      </c>
      <c r="B74" t="s">
        <v>106</v>
      </c>
      <c r="C74">
        <v>0.43</v>
      </c>
      <c r="D74">
        <v>0.78</v>
      </c>
    </row>
    <row r="75" spans="1:4" x14ac:dyDescent="0.3">
      <c r="A75" t="s">
        <v>44</v>
      </c>
      <c r="B75" t="s">
        <v>107</v>
      </c>
      <c r="C75">
        <v>0.93</v>
      </c>
      <c r="D75">
        <v>0.41</v>
      </c>
    </row>
    <row r="76" spans="1:4" x14ac:dyDescent="0.3">
      <c r="A76" t="s">
        <v>44</v>
      </c>
      <c r="B76" t="s">
        <v>108</v>
      </c>
      <c r="C76">
        <v>0.53</v>
      </c>
      <c r="D76">
        <v>0.55000000000000004</v>
      </c>
    </row>
    <row r="77" spans="1:4" x14ac:dyDescent="0.3">
      <c r="A77" t="s">
        <v>44</v>
      </c>
      <c r="B77" t="s">
        <v>109</v>
      </c>
      <c r="C77">
        <v>0.54</v>
      </c>
      <c r="D77">
        <v>0.48</v>
      </c>
    </row>
    <row r="78" spans="1:4" x14ac:dyDescent="0.3">
      <c r="A78" t="s">
        <v>44</v>
      </c>
      <c r="B78" t="s">
        <v>166</v>
      </c>
      <c r="C78">
        <v>0.48</v>
      </c>
      <c r="D78">
        <v>0.49</v>
      </c>
    </row>
    <row r="79" spans="1:4" x14ac:dyDescent="0.3">
      <c r="A79" t="s">
        <v>44</v>
      </c>
      <c r="B79" t="s">
        <v>167</v>
      </c>
      <c r="C79">
        <v>0.48</v>
      </c>
      <c r="D79">
        <v>0.5</v>
      </c>
    </row>
    <row r="80" spans="1:4" x14ac:dyDescent="0.3">
      <c r="A80" t="s">
        <v>44</v>
      </c>
      <c r="B80" t="s">
        <v>168</v>
      </c>
      <c r="C80">
        <v>1</v>
      </c>
      <c r="D80">
        <v>0.46</v>
      </c>
    </row>
    <row r="81" spans="1:4" x14ac:dyDescent="0.3">
      <c r="A81" t="s">
        <v>44</v>
      </c>
      <c r="B81" t="s">
        <v>110</v>
      </c>
      <c r="C81">
        <v>0.6</v>
      </c>
      <c r="D81">
        <v>0.47</v>
      </c>
    </row>
    <row r="82" spans="1:4" x14ac:dyDescent="0.3">
      <c r="A82" t="s">
        <v>44</v>
      </c>
      <c r="B82" t="s">
        <v>169</v>
      </c>
      <c r="C82">
        <v>0.47</v>
      </c>
      <c r="D82">
        <v>0.48</v>
      </c>
    </row>
    <row r="83" spans="1:4" x14ac:dyDescent="0.3">
      <c r="A83" t="s">
        <v>44</v>
      </c>
      <c r="B83" t="s">
        <v>111</v>
      </c>
      <c r="C83">
        <v>0.72</v>
      </c>
      <c r="D83">
        <v>0.4</v>
      </c>
    </row>
    <row r="84" spans="1:4" x14ac:dyDescent="0.3">
      <c r="A84" t="s">
        <v>44</v>
      </c>
      <c r="B84" t="s">
        <v>112</v>
      </c>
      <c r="C84">
        <v>0.4</v>
      </c>
      <c r="D84">
        <v>0.48</v>
      </c>
    </row>
    <row r="85" spans="1:4" x14ac:dyDescent="0.3">
      <c r="A85" t="s">
        <v>44</v>
      </c>
      <c r="B85" t="s">
        <v>170</v>
      </c>
      <c r="C85">
        <v>0.48</v>
      </c>
      <c r="D85">
        <v>0.43</v>
      </c>
    </row>
    <row r="86" spans="1:4" x14ac:dyDescent="0.3">
      <c r="A86" t="s">
        <v>44</v>
      </c>
      <c r="B86" t="s">
        <v>113</v>
      </c>
      <c r="C86">
        <v>0.43</v>
      </c>
      <c r="D86">
        <v>0.5</v>
      </c>
    </row>
    <row r="87" spans="1:4" x14ac:dyDescent="0.3">
      <c r="A87" t="s">
        <v>44</v>
      </c>
      <c r="B87" t="s">
        <v>114</v>
      </c>
      <c r="C87">
        <v>1</v>
      </c>
      <c r="D87">
        <v>0.94</v>
      </c>
    </row>
    <row r="88" spans="1:4" x14ac:dyDescent="0.3">
      <c r="A88" t="s">
        <v>44</v>
      </c>
      <c r="B88" t="s">
        <v>115</v>
      </c>
      <c r="C88">
        <v>0.63</v>
      </c>
      <c r="D88">
        <v>0.73</v>
      </c>
    </row>
    <row r="89" spans="1:4" x14ac:dyDescent="0.3">
      <c r="A89" t="s">
        <v>44</v>
      </c>
      <c r="B89" t="s">
        <v>116</v>
      </c>
      <c r="C89">
        <v>0.84</v>
      </c>
      <c r="D89">
        <v>0.48</v>
      </c>
    </row>
    <row r="90" spans="1:4" x14ac:dyDescent="0.3">
      <c r="A90" t="s">
        <v>44</v>
      </c>
      <c r="B90" t="s">
        <v>171</v>
      </c>
      <c r="C90">
        <v>0.48</v>
      </c>
      <c r="D90">
        <v>0.45</v>
      </c>
    </row>
    <row r="91" spans="1:4" x14ac:dyDescent="0.3">
      <c r="A91" t="s">
        <v>44</v>
      </c>
      <c r="B91" t="s">
        <v>117</v>
      </c>
      <c r="C91">
        <v>0.48</v>
      </c>
      <c r="D91">
        <v>0.44</v>
      </c>
    </row>
    <row r="92" spans="1:4" x14ac:dyDescent="0.3">
      <c r="A92" t="s">
        <v>44</v>
      </c>
      <c r="B92" t="s">
        <v>172</v>
      </c>
      <c r="C92">
        <v>0.44</v>
      </c>
      <c r="D92">
        <v>0.67</v>
      </c>
    </row>
    <row r="93" spans="1:4" x14ac:dyDescent="0.3">
      <c r="A93" t="s">
        <v>44</v>
      </c>
      <c r="B93" t="s">
        <v>173</v>
      </c>
      <c r="C93">
        <v>0.55000000000000004</v>
      </c>
      <c r="D93">
        <v>0.51</v>
      </c>
    </row>
    <row r="94" spans="1:4" x14ac:dyDescent="0.3">
      <c r="A94" t="s">
        <v>44</v>
      </c>
      <c r="B94" t="s">
        <v>118</v>
      </c>
      <c r="C94">
        <v>0.53</v>
      </c>
      <c r="D94">
        <v>0.43</v>
      </c>
    </row>
    <row r="95" spans="1:4" x14ac:dyDescent="0.3">
      <c r="A95" t="s">
        <v>44</v>
      </c>
      <c r="B95" t="s">
        <v>119</v>
      </c>
      <c r="C95">
        <v>0.43</v>
      </c>
      <c r="D95">
        <v>0.38</v>
      </c>
    </row>
    <row r="96" spans="1:4" x14ac:dyDescent="0.3">
      <c r="A96" t="s">
        <v>44</v>
      </c>
      <c r="B96" t="s">
        <v>120</v>
      </c>
      <c r="C96">
        <v>0.74</v>
      </c>
      <c r="D96">
        <v>0.48</v>
      </c>
    </row>
    <row r="97" spans="1:4" x14ac:dyDescent="0.3">
      <c r="A97" t="s">
        <v>44</v>
      </c>
      <c r="B97" t="s">
        <v>174</v>
      </c>
      <c r="C97">
        <v>0.49</v>
      </c>
      <c r="D97">
        <v>0.52</v>
      </c>
    </row>
    <row r="98" spans="1:4" x14ac:dyDescent="0.3">
      <c r="A98" t="s">
        <v>44</v>
      </c>
      <c r="B98" t="s">
        <v>175</v>
      </c>
      <c r="C98">
        <v>0.52</v>
      </c>
      <c r="D98">
        <v>0.42</v>
      </c>
    </row>
    <row r="99" spans="1:4" x14ac:dyDescent="0.3">
      <c r="A99" t="s">
        <v>44</v>
      </c>
      <c r="B99" t="s">
        <v>121</v>
      </c>
      <c r="C99">
        <v>0.42</v>
      </c>
      <c r="D99">
        <v>0.39</v>
      </c>
    </row>
    <row r="100" spans="1:4" x14ac:dyDescent="0.3">
      <c r="A100" t="s">
        <v>44</v>
      </c>
      <c r="B100" t="s">
        <v>122</v>
      </c>
      <c r="C100">
        <v>0.39</v>
      </c>
      <c r="D100">
        <v>0.65</v>
      </c>
    </row>
    <row r="101" spans="1:4" x14ac:dyDescent="0.3">
      <c r="A101" t="s">
        <v>44</v>
      </c>
      <c r="B101" t="s">
        <v>123</v>
      </c>
      <c r="C101">
        <v>0.6</v>
      </c>
      <c r="D101">
        <v>0.49</v>
      </c>
    </row>
    <row r="102" spans="1:4" x14ac:dyDescent="0.3">
      <c r="A102" t="s">
        <v>44</v>
      </c>
      <c r="B102" t="s">
        <v>124</v>
      </c>
      <c r="C102">
        <v>0.49</v>
      </c>
      <c r="D102">
        <v>0.49</v>
      </c>
    </row>
    <row r="103" spans="1:4" x14ac:dyDescent="0.3">
      <c r="A103" t="s">
        <v>44</v>
      </c>
      <c r="B103" t="s">
        <v>125</v>
      </c>
      <c r="C103">
        <v>0.49</v>
      </c>
      <c r="D103">
        <v>0.39</v>
      </c>
    </row>
    <row r="104" spans="1:4" x14ac:dyDescent="0.3">
      <c r="A104" t="s">
        <v>44</v>
      </c>
      <c r="B104" t="s">
        <v>126</v>
      </c>
      <c r="C104">
        <v>0.39</v>
      </c>
      <c r="D104">
        <v>0.48</v>
      </c>
    </row>
    <row r="105" spans="1:4" x14ac:dyDescent="0.3">
      <c r="A105" t="s">
        <v>44</v>
      </c>
      <c r="B105" t="s">
        <v>127</v>
      </c>
      <c r="C105">
        <v>0.94</v>
      </c>
      <c r="D105" t="s">
        <v>154</v>
      </c>
    </row>
    <row r="106" spans="1:4" x14ac:dyDescent="0.3">
      <c r="A106" t="s">
        <v>128</v>
      </c>
      <c r="B106" t="s">
        <v>176</v>
      </c>
      <c r="C106">
        <v>0.9</v>
      </c>
      <c r="D106">
        <v>0.42</v>
      </c>
    </row>
    <row r="107" spans="1:4" x14ac:dyDescent="0.3">
      <c r="A107" t="s">
        <v>128</v>
      </c>
      <c r="B107" t="s">
        <v>129</v>
      </c>
      <c r="C107">
        <v>0.42</v>
      </c>
      <c r="D107">
        <v>0.47</v>
      </c>
    </row>
    <row r="108" spans="1:4" x14ac:dyDescent="0.3">
      <c r="A108" t="s">
        <v>128</v>
      </c>
      <c r="B108" t="s">
        <v>130</v>
      </c>
      <c r="C108">
        <v>0.66</v>
      </c>
      <c r="D108">
        <v>0.81</v>
      </c>
    </row>
    <row r="109" spans="1:4" x14ac:dyDescent="0.3">
      <c r="A109" t="s">
        <v>128</v>
      </c>
      <c r="B109" t="s">
        <v>177</v>
      </c>
      <c r="C109">
        <v>0.81</v>
      </c>
      <c r="D109">
        <v>0.68</v>
      </c>
    </row>
    <row r="110" spans="1:4" x14ac:dyDescent="0.3">
      <c r="A110" t="s">
        <v>128</v>
      </c>
      <c r="B110" t="s">
        <v>131</v>
      </c>
      <c r="C110">
        <v>0.69</v>
      </c>
      <c r="D110">
        <v>0.68</v>
      </c>
    </row>
    <row r="111" spans="1:4" x14ac:dyDescent="0.3">
      <c r="A111" t="s">
        <v>128</v>
      </c>
      <c r="B111" t="s">
        <v>132</v>
      </c>
      <c r="C111">
        <v>0.68</v>
      </c>
      <c r="D111">
        <v>0.43</v>
      </c>
    </row>
    <row r="112" spans="1:4" x14ac:dyDescent="0.3">
      <c r="A112" t="s">
        <v>128</v>
      </c>
      <c r="B112" t="s">
        <v>133</v>
      </c>
      <c r="C112">
        <v>0.85</v>
      </c>
      <c r="D112">
        <v>0.42</v>
      </c>
    </row>
    <row r="113" spans="1:4" x14ac:dyDescent="0.3">
      <c r="A113" t="s">
        <v>128</v>
      </c>
      <c r="B113" t="s">
        <v>134</v>
      </c>
      <c r="C113">
        <v>0.42</v>
      </c>
      <c r="D113">
        <v>0.41</v>
      </c>
    </row>
    <row r="114" spans="1:4" x14ac:dyDescent="0.3">
      <c r="A114" t="s">
        <v>128</v>
      </c>
      <c r="B114" t="s">
        <v>135</v>
      </c>
      <c r="C114">
        <v>0.41</v>
      </c>
      <c r="D114">
        <v>0.44</v>
      </c>
    </row>
    <row r="115" spans="1:4" x14ac:dyDescent="0.3">
      <c r="A115" t="s">
        <v>128</v>
      </c>
      <c r="B115" t="s">
        <v>136</v>
      </c>
      <c r="C115">
        <v>0.66</v>
      </c>
      <c r="D115">
        <v>0.47</v>
      </c>
    </row>
    <row r="116" spans="1:4" x14ac:dyDescent="0.3">
      <c r="A116" t="s">
        <v>128</v>
      </c>
      <c r="B116" t="s">
        <v>137</v>
      </c>
      <c r="C116">
        <v>0.76</v>
      </c>
      <c r="D116">
        <v>0.44</v>
      </c>
    </row>
    <row r="117" spans="1:4" x14ac:dyDescent="0.3">
      <c r="A117" t="s">
        <v>128</v>
      </c>
      <c r="B117" t="s">
        <v>138</v>
      </c>
      <c r="C117">
        <v>0.44</v>
      </c>
      <c r="D117">
        <v>1</v>
      </c>
    </row>
    <row r="118" spans="1:4" x14ac:dyDescent="0.3">
      <c r="A118" t="s">
        <v>128</v>
      </c>
      <c r="B118" t="s">
        <v>139</v>
      </c>
      <c r="C118">
        <v>1</v>
      </c>
      <c r="D118">
        <v>0.69</v>
      </c>
    </row>
    <row r="119" spans="1:4" x14ac:dyDescent="0.3">
      <c r="A119" t="s">
        <v>128</v>
      </c>
      <c r="B119" t="s">
        <v>178</v>
      </c>
      <c r="C119">
        <v>0.69</v>
      </c>
      <c r="D119">
        <v>0.48</v>
      </c>
    </row>
    <row r="120" spans="1:4" x14ac:dyDescent="0.3">
      <c r="A120" t="s">
        <v>128</v>
      </c>
      <c r="B120" t="s">
        <v>140</v>
      </c>
      <c r="C120">
        <v>0.48</v>
      </c>
      <c r="D120">
        <v>0.49</v>
      </c>
    </row>
    <row r="121" spans="1:4" x14ac:dyDescent="0.3">
      <c r="A121" t="s">
        <v>128</v>
      </c>
      <c r="B121" t="s">
        <v>141</v>
      </c>
      <c r="C121">
        <v>0.49</v>
      </c>
      <c r="D121">
        <v>0.43</v>
      </c>
    </row>
    <row r="122" spans="1:4" x14ac:dyDescent="0.3">
      <c r="A122" t="s">
        <v>128</v>
      </c>
      <c r="B122" t="s">
        <v>142</v>
      </c>
      <c r="C122">
        <v>0.43</v>
      </c>
      <c r="D122">
        <v>0.57999999999999996</v>
      </c>
    </row>
    <row r="123" spans="1:4" x14ac:dyDescent="0.3">
      <c r="A123" t="s">
        <v>128</v>
      </c>
      <c r="B123" t="s">
        <v>179</v>
      </c>
      <c r="C123">
        <v>0.48</v>
      </c>
      <c r="D123">
        <v>0.49</v>
      </c>
    </row>
    <row r="124" spans="1:4" x14ac:dyDescent="0.3">
      <c r="A124" t="s">
        <v>128</v>
      </c>
      <c r="B124" t="s">
        <v>180</v>
      </c>
      <c r="C124">
        <v>0.46</v>
      </c>
      <c r="D124">
        <v>0.66</v>
      </c>
    </row>
    <row r="125" spans="1:4" x14ac:dyDescent="0.3">
      <c r="A125" t="s">
        <v>128</v>
      </c>
      <c r="B125" t="s">
        <v>143</v>
      </c>
      <c r="C125">
        <v>0.66</v>
      </c>
      <c r="D125">
        <v>0.52</v>
      </c>
    </row>
    <row r="126" spans="1:4" x14ac:dyDescent="0.3">
      <c r="A126" t="s">
        <v>128</v>
      </c>
      <c r="B126" t="s">
        <v>144</v>
      </c>
      <c r="C126">
        <v>0.82</v>
      </c>
      <c r="D126">
        <v>0.48</v>
      </c>
    </row>
    <row r="127" spans="1:4" x14ac:dyDescent="0.3">
      <c r="A127" t="s">
        <v>128</v>
      </c>
      <c r="B127" t="s">
        <v>181</v>
      </c>
      <c r="C127">
        <v>0.59</v>
      </c>
      <c r="D127">
        <v>0.41</v>
      </c>
    </row>
    <row r="128" spans="1:4" x14ac:dyDescent="0.3">
      <c r="A128" t="s">
        <v>128</v>
      </c>
      <c r="B128" t="s">
        <v>145</v>
      </c>
      <c r="C128">
        <v>0.41</v>
      </c>
      <c r="D128">
        <v>0.41</v>
      </c>
    </row>
    <row r="129" spans="1:4" x14ac:dyDescent="0.3">
      <c r="A129" t="s">
        <v>128</v>
      </c>
      <c r="B129" t="s">
        <v>146</v>
      </c>
      <c r="C129">
        <v>0.41</v>
      </c>
      <c r="D129">
        <v>0.38</v>
      </c>
    </row>
    <row r="130" spans="1:4" x14ac:dyDescent="0.3">
      <c r="A130" t="s">
        <v>128</v>
      </c>
      <c r="B130" t="s">
        <v>182</v>
      </c>
      <c r="C130">
        <v>0.38</v>
      </c>
      <c r="D130">
        <v>0.63</v>
      </c>
    </row>
    <row r="131" spans="1:4" x14ac:dyDescent="0.3">
      <c r="A131" t="s">
        <v>128</v>
      </c>
      <c r="B131" t="s">
        <v>147</v>
      </c>
      <c r="C131">
        <v>0.75</v>
      </c>
      <c r="D131">
        <v>0.71</v>
      </c>
    </row>
    <row r="132" spans="1:4" x14ac:dyDescent="0.3">
      <c r="A132" t="s">
        <v>128</v>
      </c>
      <c r="B132" t="s">
        <v>148</v>
      </c>
      <c r="C132">
        <v>0.69</v>
      </c>
      <c r="D132">
        <v>0.56000000000000005</v>
      </c>
    </row>
    <row r="133" spans="1:4" x14ac:dyDescent="0.3">
      <c r="A133" t="s">
        <v>128</v>
      </c>
      <c r="B133" t="s">
        <v>149</v>
      </c>
      <c r="C133">
        <v>0.53</v>
      </c>
      <c r="D133">
        <v>0.64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"/>
  <sheetViews>
    <sheetView workbookViewId="0">
      <selection sqref="A1:XFD1048576"/>
    </sheetView>
  </sheetViews>
  <sheetFormatPr defaultRowHeight="14.4" x14ac:dyDescent="0.3"/>
  <sheetData>
    <row r="1" spans="1:2" x14ac:dyDescent="0.3">
      <c r="A1" t="s">
        <v>183</v>
      </c>
      <c r="B1" t="s">
        <v>1</v>
      </c>
    </row>
    <row r="2" spans="1:2" x14ac:dyDescent="0.3">
      <c r="A2" t="s">
        <v>187</v>
      </c>
      <c r="B2" t="s">
        <v>134</v>
      </c>
    </row>
    <row r="3" spans="1:2" x14ac:dyDescent="0.3">
      <c r="A3" t="s">
        <v>187</v>
      </c>
      <c r="B3" t="s">
        <v>139</v>
      </c>
    </row>
    <row r="4" spans="1:2" x14ac:dyDescent="0.3">
      <c r="A4" t="s">
        <v>187</v>
      </c>
      <c r="B4" t="s">
        <v>140</v>
      </c>
    </row>
    <row r="5" spans="1:2" x14ac:dyDescent="0.3">
      <c r="A5" t="s">
        <v>187</v>
      </c>
      <c r="B5" t="s">
        <v>141</v>
      </c>
    </row>
    <row r="6" spans="1:2" x14ac:dyDescent="0.3">
      <c r="A6" t="s">
        <v>187</v>
      </c>
      <c r="B6" t="s">
        <v>143</v>
      </c>
    </row>
    <row r="7" spans="1:2" x14ac:dyDescent="0.3">
      <c r="A7" t="s">
        <v>187</v>
      </c>
      <c r="B7" t="s">
        <v>146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workbookViewId="0">
      <selection sqref="A1:XFD1048576"/>
    </sheetView>
  </sheetViews>
  <sheetFormatPr defaultRowHeight="14.4" x14ac:dyDescent="0.3"/>
  <sheetData>
    <row r="1" spans="1:2" x14ac:dyDescent="0.3">
      <c r="A1" t="s">
        <v>183</v>
      </c>
      <c r="B1" t="s">
        <v>184</v>
      </c>
    </row>
    <row r="2" spans="1:2" x14ac:dyDescent="0.3">
      <c r="A2" t="s">
        <v>185</v>
      </c>
      <c r="B2" t="s">
        <v>186</v>
      </c>
    </row>
    <row r="3" spans="1:2" x14ac:dyDescent="0.3">
      <c r="A3" t="s">
        <v>187</v>
      </c>
      <c r="B3" t="s">
        <v>188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384"/>
  <sheetViews>
    <sheetView topLeftCell="A341" zoomScale="70" zoomScaleNormal="70" workbookViewId="0">
      <selection activeCell="A360" sqref="A360:XFD361"/>
    </sheetView>
  </sheetViews>
  <sheetFormatPr defaultRowHeight="14.4" x14ac:dyDescent="0.3"/>
  <cols>
    <col min="1" max="1" width="33.88671875" bestFit="1" customWidth="1"/>
    <col min="11" max="11" width="75.44140625" bestFit="1" customWidth="1"/>
    <col min="12" max="12" width="9.77734375" customWidth="1"/>
  </cols>
  <sheetData>
    <row r="1" spans="1:14" x14ac:dyDescent="0.3">
      <c r="A1" t="s">
        <v>45</v>
      </c>
      <c r="B1">
        <v>3</v>
      </c>
      <c r="C1">
        <v>46.97</v>
      </c>
      <c r="D1">
        <v>37.200000000000003</v>
      </c>
      <c r="E1" t="s">
        <v>185</v>
      </c>
      <c r="F1" t="s">
        <v>192</v>
      </c>
      <c r="H1">
        <v>1</v>
      </c>
      <c r="I1">
        <v>1</v>
      </c>
      <c r="J1" t="s">
        <v>185</v>
      </c>
      <c r="K1" t="s">
        <v>193</v>
      </c>
      <c r="M1">
        <v>1</v>
      </c>
      <c r="N1">
        <v>1</v>
      </c>
    </row>
    <row r="2" spans="1:14" x14ac:dyDescent="0.3">
      <c r="A2" t="s">
        <v>46</v>
      </c>
      <c r="B2">
        <v>4.5</v>
      </c>
      <c r="C2">
        <v>20.73</v>
      </c>
      <c r="D2">
        <v>23.5</v>
      </c>
      <c r="E2" t="s">
        <v>185</v>
      </c>
      <c r="F2" t="s">
        <v>192</v>
      </c>
      <c r="H2">
        <v>1</v>
      </c>
      <c r="I2">
        <v>1</v>
      </c>
      <c r="J2" t="s">
        <v>185</v>
      </c>
      <c r="K2" t="s">
        <v>193</v>
      </c>
      <c r="M2">
        <v>1</v>
      </c>
      <c r="N2">
        <v>1</v>
      </c>
    </row>
    <row r="3" spans="1:14" x14ac:dyDescent="0.3">
      <c r="A3" t="s">
        <v>47</v>
      </c>
      <c r="B3">
        <v>-6.3</v>
      </c>
      <c r="C3">
        <v>17.87</v>
      </c>
      <c r="D3">
        <v>19.7</v>
      </c>
      <c r="E3" t="s">
        <v>185</v>
      </c>
      <c r="F3" t="s">
        <v>192</v>
      </c>
      <c r="H3">
        <v>1</v>
      </c>
      <c r="I3">
        <v>1</v>
      </c>
      <c r="J3" t="s">
        <v>185</v>
      </c>
      <c r="K3" t="s">
        <v>193</v>
      </c>
      <c r="M3">
        <v>1</v>
      </c>
      <c r="N3">
        <v>1</v>
      </c>
    </row>
    <row r="4" spans="1:14" x14ac:dyDescent="0.3">
      <c r="A4" t="s">
        <v>48</v>
      </c>
      <c r="B4">
        <v>-6.3</v>
      </c>
      <c r="C4">
        <v>3.98</v>
      </c>
      <c r="D4">
        <v>7.2</v>
      </c>
      <c r="E4" t="s">
        <v>185</v>
      </c>
      <c r="F4" t="s">
        <v>192</v>
      </c>
      <c r="H4">
        <v>1</v>
      </c>
      <c r="I4">
        <v>1</v>
      </c>
      <c r="J4" t="s">
        <v>185</v>
      </c>
      <c r="K4" t="s">
        <v>193</v>
      </c>
      <c r="M4">
        <v>1</v>
      </c>
      <c r="N4">
        <v>1</v>
      </c>
    </row>
    <row r="5" spans="1:14" x14ac:dyDescent="0.3">
      <c r="A5" t="s">
        <v>49</v>
      </c>
      <c r="B5">
        <v>11.7</v>
      </c>
      <c r="C5">
        <v>25.7</v>
      </c>
      <c r="D5">
        <v>24.4</v>
      </c>
      <c r="E5" t="s">
        <v>185</v>
      </c>
      <c r="F5" t="s">
        <v>192</v>
      </c>
      <c r="H5">
        <v>1</v>
      </c>
      <c r="I5">
        <v>1</v>
      </c>
      <c r="J5" t="s">
        <v>185</v>
      </c>
      <c r="K5" t="s">
        <v>193</v>
      </c>
      <c r="M5">
        <v>1</v>
      </c>
      <c r="N5">
        <v>1</v>
      </c>
    </row>
    <row r="6" spans="1:14" x14ac:dyDescent="0.3">
      <c r="A6" t="s">
        <v>50</v>
      </c>
      <c r="B6">
        <v>-11.5</v>
      </c>
      <c r="C6">
        <v>10.039999999999999</v>
      </c>
      <c r="D6">
        <v>12</v>
      </c>
      <c r="E6" t="s">
        <v>185</v>
      </c>
      <c r="F6" t="s">
        <v>192</v>
      </c>
      <c r="H6">
        <v>1</v>
      </c>
      <c r="I6">
        <v>1</v>
      </c>
      <c r="J6" t="s">
        <v>185</v>
      </c>
      <c r="K6" t="s">
        <v>193</v>
      </c>
      <c r="M6">
        <v>1</v>
      </c>
      <c r="N6">
        <v>1</v>
      </c>
    </row>
    <row r="7" spans="1:14" x14ac:dyDescent="0.3">
      <c r="A7" t="s">
        <v>51</v>
      </c>
      <c r="B7">
        <v>-1.7</v>
      </c>
      <c r="C7">
        <v>22.08</v>
      </c>
      <c r="D7">
        <v>19.600000000000001</v>
      </c>
      <c r="E7" t="s">
        <v>185</v>
      </c>
      <c r="F7" t="s">
        <v>192</v>
      </c>
      <c r="H7">
        <v>1</v>
      </c>
      <c r="I7">
        <v>1</v>
      </c>
      <c r="J7" t="s">
        <v>185</v>
      </c>
      <c r="K7" t="s">
        <v>193</v>
      </c>
      <c r="M7">
        <v>1</v>
      </c>
      <c r="N7">
        <v>1</v>
      </c>
    </row>
    <row r="8" spans="1:14" x14ac:dyDescent="0.3">
      <c r="A8" t="s">
        <v>52</v>
      </c>
      <c r="B8">
        <v>-8.3000000000000007</v>
      </c>
      <c r="C8">
        <v>42.63</v>
      </c>
      <c r="D8">
        <v>42</v>
      </c>
      <c r="E8" t="s">
        <v>185</v>
      </c>
      <c r="F8" t="s">
        <v>192</v>
      </c>
      <c r="H8">
        <v>1</v>
      </c>
      <c r="I8">
        <v>1</v>
      </c>
      <c r="J8" t="s">
        <v>185</v>
      </c>
      <c r="K8" t="s">
        <v>193</v>
      </c>
      <c r="M8">
        <v>1</v>
      </c>
      <c r="N8">
        <v>1</v>
      </c>
    </row>
    <row r="9" spans="1:14" x14ac:dyDescent="0.3">
      <c r="A9" t="s">
        <v>53</v>
      </c>
      <c r="B9">
        <v>-4</v>
      </c>
      <c r="C9">
        <v>17.559999999999999</v>
      </c>
      <c r="D9">
        <v>19.8</v>
      </c>
      <c r="E9" t="s">
        <v>185</v>
      </c>
      <c r="F9" t="s">
        <v>192</v>
      </c>
      <c r="H9">
        <v>1</v>
      </c>
      <c r="I9">
        <v>1</v>
      </c>
      <c r="J9" t="s">
        <v>185</v>
      </c>
      <c r="K9" t="s">
        <v>193</v>
      </c>
      <c r="M9">
        <v>1</v>
      </c>
      <c r="N9">
        <v>1</v>
      </c>
    </row>
    <row r="10" spans="1:14" x14ac:dyDescent="0.3">
      <c r="A10" t="s">
        <v>54</v>
      </c>
      <c r="B10">
        <v>-1.3</v>
      </c>
      <c r="C10">
        <v>57.26</v>
      </c>
      <c r="D10">
        <v>45.2</v>
      </c>
      <c r="E10" t="s">
        <v>185</v>
      </c>
      <c r="F10" t="s">
        <v>192</v>
      </c>
      <c r="H10">
        <v>1</v>
      </c>
      <c r="I10">
        <v>1</v>
      </c>
      <c r="J10" t="s">
        <v>185</v>
      </c>
      <c r="K10" t="s">
        <v>193</v>
      </c>
      <c r="M10">
        <v>1</v>
      </c>
      <c r="N10">
        <v>1</v>
      </c>
    </row>
    <row r="11" spans="1:14" x14ac:dyDescent="0.3">
      <c r="A11" t="s">
        <v>55</v>
      </c>
      <c r="B11">
        <v>-13.5</v>
      </c>
      <c r="C11">
        <v>45.16</v>
      </c>
      <c r="D11">
        <v>36.700000000000003</v>
      </c>
      <c r="E11" t="s">
        <v>185</v>
      </c>
      <c r="F11" t="s">
        <v>192</v>
      </c>
      <c r="H11">
        <v>1</v>
      </c>
      <c r="I11">
        <v>1</v>
      </c>
      <c r="J11" t="s">
        <v>185</v>
      </c>
      <c r="K11" t="s">
        <v>193</v>
      </c>
      <c r="M11">
        <v>1</v>
      </c>
      <c r="N11">
        <v>1</v>
      </c>
    </row>
    <row r="12" spans="1:14" x14ac:dyDescent="0.3">
      <c r="A12" t="s">
        <v>56</v>
      </c>
      <c r="B12">
        <v>-15.1</v>
      </c>
      <c r="C12">
        <v>27.85</v>
      </c>
      <c r="D12">
        <v>23.6</v>
      </c>
      <c r="E12" t="s">
        <v>185</v>
      </c>
      <c r="F12" t="s">
        <v>192</v>
      </c>
      <c r="H12">
        <v>1</v>
      </c>
      <c r="I12">
        <v>1</v>
      </c>
      <c r="J12" t="s">
        <v>185</v>
      </c>
      <c r="K12" t="s">
        <v>193</v>
      </c>
      <c r="M12">
        <v>1</v>
      </c>
      <c r="N12">
        <v>1</v>
      </c>
    </row>
    <row r="13" spans="1:14" x14ac:dyDescent="0.3">
      <c r="A13" t="s">
        <v>57</v>
      </c>
      <c r="B13">
        <v>1.4</v>
      </c>
      <c r="C13">
        <v>14.4</v>
      </c>
      <c r="D13">
        <v>11.5</v>
      </c>
      <c r="E13" t="s">
        <v>185</v>
      </c>
      <c r="F13" t="s">
        <v>192</v>
      </c>
      <c r="H13">
        <v>1</v>
      </c>
      <c r="I13">
        <v>1</v>
      </c>
      <c r="J13" t="s">
        <v>185</v>
      </c>
      <c r="K13" t="s">
        <v>193</v>
      </c>
      <c r="M13">
        <v>1</v>
      </c>
      <c r="N13">
        <v>1</v>
      </c>
    </row>
    <row r="14" spans="1:14" x14ac:dyDescent="0.3">
      <c r="A14" t="s">
        <v>58</v>
      </c>
      <c r="B14">
        <v>-2.8</v>
      </c>
      <c r="C14">
        <v>37.14</v>
      </c>
      <c r="D14">
        <v>26.8</v>
      </c>
      <c r="E14" t="s">
        <v>185</v>
      </c>
      <c r="F14" t="s">
        <v>192</v>
      </c>
      <c r="H14">
        <v>1</v>
      </c>
      <c r="I14">
        <v>1</v>
      </c>
      <c r="J14" t="s">
        <v>185</v>
      </c>
      <c r="K14" t="s">
        <v>193</v>
      </c>
      <c r="M14">
        <v>1</v>
      </c>
      <c r="N14">
        <v>1</v>
      </c>
    </row>
    <row r="15" spans="1:14" x14ac:dyDescent="0.3">
      <c r="A15" t="s">
        <v>59</v>
      </c>
      <c r="B15">
        <v>-9.1999999999999993</v>
      </c>
      <c r="C15">
        <v>5.5</v>
      </c>
      <c r="D15">
        <v>5.9</v>
      </c>
      <c r="E15" t="s">
        <v>185</v>
      </c>
      <c r="F15" t="s">
        <v>192</v>
      </c>
      <c r="H15">
        <v>1</v>
      </c>
      <c r="I15">
        <v>1</v>
      </c>
      <c r="J15" t="s">
        <v>185</v>
      </c>
      <c r="K15" t="s">
        <v>193</v>
      </c>
      <c r="M15">
        <v>1</v>
      </c>
      <c r="N15">
        <v>1</v>
      </c>
    </row>
    <row r="16" spans="1:14" x14ac:dyDescent="0.3">
      <c r="A16" t="s">
        <v>60</v>
      </c>
      <c r="B16">
        <v>-9</v>
      </c>
      <c r="C16">
        <v>48.69</v>
      </c>
      <c r="D16">
        <v>40.1</v>
      </c>
      <c r="E16" t="s">
        <v>185</v>
      </c>
      <c r="F16" t="s">
        <v>192</v>
      </c>
      <c r="H16">
        <v>1</v>
      </c>
      <c r="I16">
        <v>1</v>
      </c>
      <c r="J16" t="s">
        <v>185</v>
      </c>
      <c r="K16" t="s">
        <v>193</v>
      </c>
      <c r="M16">
        <v>1</v>
      </c>
      <c r="N16">
        <v>1</v>
      </c>
    </row>
    <row r="17" spans="1:14" x14ac:dyDescent="0.3">
      <c r="A17" t="s">
        <v>61</v>
      </c>
      <c r="B17">
        <v>-11.1</v>
      </c>
      <c r="C17">
        <v>18.2</v>
      </c>
      <c r="D17">
        <v>22.9</v>
      </c>
      <c r="E17" t="s">
        <v>185</v>
      </c>
      <c r="F17" t="s">
        <v>192</v>
      </c>
      <c r="H17">
        <v>1</v>
      </c>
      <c r="I17">
        <v>1</v>
      </c>
      <c r="J17" t="s">
        <v>185</v>
      </c>
      <c r="K17" t="s">
        <v>193</v>
      </c>
      <c r="M17">
        <v>1</v>
      </c>
      <c r="N17">
        <v>1</v>
      </c>
    </row>
    <row r="18" spans="1:14" x14ac:dyDescent="0.3">
      <c r="A18" t="s">
        <v>62</v>
      </c>
      <c r="B18">
        <v>-13.1</v>
      </c>
      <c r="C18">
        <v>36.83</v>
      </c>
      <c r="D18">
        <v>38.4</v>
      </c>
      <c r="E18" t="s">
        <v>185</v>
      </c>
      <c r="F18" t="s">
        <v>192</v>
      </c>
      <c r="H18">
        <v>1</v>
      </c>
      <c r="I18">
        <v>1</v>
      </c>
      <c r="J18" t="s">
        <v>185</v>
      </c>
      <c r="K18" t="s">
        <v>193</v>
      </c>
      <c r="M18">
        <v>1</v>
      </c>
      <c r="N18">
        <v>1</v>
      </c>
    </row>
    <row r="19" spans="1:14" x14ac:dyDescent="0.3">
      <c r="A19" t="s">
        <v>63</v>
      </c>
      <c r="B19">
        <v>6</v>
      </c>
      <c r="C19">
        <v>24.81</v>
      </c>
      <c r="D19">
        <v>26.2</v>
      </c>
      <c r="E19" t="s">
        <v>185</v>
      </c>
      <c r="F19" t="s">
        <v>192</v>
      </c>
      <c r="H19">
        <v>1</v>
      </c>
      <c r="I19">
        <v>1</v>
      </c>
      <c r="J19" t="s">
        <v>185</v>
      </c>
      <c r="K19" t="s">
        <v>193</v>
      </c>
      <c r="M19">
        <v>1</v>
      </c>
      <c r="N19">
        <v>1</v>
      </c>
    </row>
    <row r="20" spans="1:14" x14ac:dyDescent="0.3">
      <c r="A20" t="s">
        <v>64</v>
      </c>
      <c r="B20">
        <v>-1</v>
      </c>
      <c r="C20">
        <v>22.54</v>
      </c>
      <c r="D20">
        <v>19.399999999999999</v>
      </c>
      <c r="E20" t="s">
        <v>185</v>
      </c>
      <c r="F20" t="s">
        <v>192</v>
      </c>
      <c r="H20">
        <v>1</v>
      </c>
      <c r="I20">
        <v>1</v>
      </c>
      <c r="J20" t="s">
        <v>185</v>
      </c>
      <c r="K20" t="s">
        <v>193</v>
      </c>
      <c r="M20">
        <v>1</v>
      </c>
      <c r="N20">
        <v>1</v>
      </c>
    </row>
    <row r="21" spans="1:14" x14ac:dyDescent="0.3">
      <c r="A21" t="s">
        <v>65</v>
      </c>
      <c r="B21">
        <v>-19.100000000000001</v>
      </c>
      <c r="C21">
        <v>-3.12</v>
      </c>
      <c r="D21">
        <v>1.2</v>
      </c>
      <c r="E21" t="s">
        <v>185</v>
      </c>
      <c r="F21" t="s">
        <v>192</v>
      </c>
      <c r="H21">
        <v>1</v>
      </c>
      <c r="I21">
        <v>1</v>
      </c>
      <c r="J21" t="s">
        <v>185</v>
      </c>
      <c r="K21" t="s">
        <v>193</v>
      </c>
      <c r="M21">
        <v>1</v>
      </c>
      <c r="N21">
        <v>1</v>
      </c>
    </row>
    <row r="22" spans="1:14" s="1" customFormat="1" x14ac:dyDescent="0.3">
      <c r="A22" s="1" t="s">
        <v>66</v>
      </c>
      <c r="B22" s="1">
        <v>-10.6</v>
      </c>
      <c r="C22" s="1">
        <v>6.72</v>
      </c>
      <c r="D22" s="1">
        <v>4.9000000000000004</v>
      </c>
      <c r="E22" s="1" t="s">
        <v>185</v>
      </c>
      <c r="F22" s="1" t="s">
        <v>192</v>
      </c>
      <c r="H22" s="1">
        <v>1</v>
      </c>
      <c r="I22" s="1">
        <v>1</v>
      </c>
      <c r="J22" s="1" t="s">
        <v>185</v>
      </c>
      <c r="K22" s="1" t="s">
        <v>193</v>
      </c>
      <c r="M22" s="1">
        <v>1</v>
      </c>
      <c r="N22" s="1">
        <v>1</v>
      </c>
    </row>
    <row r="23" spans="1:14" s="1" customFormat="1" x14ac:dyDescent="0.3">
      <c r="A23" s="1" t="s">
        <v>66</v>
      </c>
      <c r="B23" s="1">
        <v>-10.6</v>
      </c>
      <c r="C23" s="1">
        <v>6.72</v>
      </c>
      <c r="D23" s="1">
        <v>4.9000000000000004</v>
      </c>
      <c r="E23" s="1" t="s">
        <v>185</v>
      </c>
      <c r="F23" s="1" t="s">
        <v>192</v>
      </c>
      <c r="H23" s="1">
        <v>1</v>
      </c>
      <c r="I23" s="1">
        <v>1</v>
      </c>
      <c r="J23" s="1" t="s">
        <v>194</v>
      </c>
      <c r="K23" s="1" t="s">
        <v>195</v>
      </c>
      <c r="L23" s="1" t="s">
        <v>196</v>
      </c>
      <c r="M23" s="1">
        <v>1</v>
      </c>
      <c r="N23" s="1">
        <v>2</v>
      </c>
    </row>
    <row r="24" spans="1:14" s="1" customFormat="1" x14ac:dyDescent="0.3">
      <c r="A24" s="1" t="s">
        <v>66</v>
      </c>
      <c r="B24" s="1">
        <v>-10.6</v>
      </c>
      <c r="C24" s="1">
        <v>6.72</v>
      </c>
      <c r="D24" s="1">
        <v>4.9000000000000004</v>
      </c>
      <c r="E24" s="1" t="s">
        <v>185</v>
      </c>
      <c r="F24" s="1" t="s">
        <v>192</v>
      </c>
      <c r="H24" s="1">
        <v>1</v>
      </c>
      <c r="I24" s="1">
        <v>1</v>
      </c>
      <c r="J24" s="1" t="s">
        <v>197</v>
      </c>
      <c r="K24" s="1" t="s">
        <v>198</v>
      </c>
      <c r="L24" s="1" t="s">
        <v>196</v>
      </c>
      <c r="M24" s="1">
        <v>1</v>
      </c>
      <c r="N24" s="1">
        <v>1</v>
      </c>
    </row>
    <row r="25" spans="1:14" s="1" customFormat="1" x14ac:dyDescent="0.3">
      <c r="A25" s="1" t="s">
        <v>66</v>
      </c>
      <c r="B25" s="1">
        <v>-10.6</v>
      </c>
      <c r="C25" s="1">
        <v>6.72</v>
      </c>
      <c r="D25" s="1">
        <v>4.9000000000000004</v>
      </c>
      <c r="E25" s="1" t="s">
        <v>185</v>
      </c>
      <c r="F25" s="1" t="s">
        <v>192</v>
      </c>
      <c r="H25" s="1">
        <v>1</v>
      </c>
      <c r="I25" s="1">
        <v>1</v>
      </c>
      <c r="J25" s="1" t="s">
        <v>199</v>
      </c>
      <c r="K25" s="1" t="s">
        <v>200</v>
      </c>
      <c r="L25" s="1" t="s">
        <v>196</v>
      </c>
      <c r="M25" s="1">
        <v>1</v>
      </c>
      <c r="N25" s="1">
        <v>1</v>
      </c>
    </row>
    <row r="26" spans="1:14" x14ac:dyDescent="0.3">
      <c r="A26" t="s">
        <v>67</v>
      </c>
      <c r="B26">
        <v>-4.0999999999999996</v>
      </c>
      <c r="C26">
        <v>27.45</v>
      </c>
      <c r="D26">
        <v>32.1</v>
      </c>
      <c r="E26" t="s">
        <v>185</v>
      </c>
      <c r="F26" t="s">
        <v>192</v>
      </c>
      <c r="H26">
        <v>1</v>
      </c>
      <c r="I26">
        <v>1</v>
      </c>
      <c r="J26" t="s">
        <v>185</v>
      </c>
      <c r="K26" t="s">
        <v>193</v>
      </c>
      <c r="M26">
        <v>1</v>
      </c>
      <c r="N26">
        <v>1</v>
      </c>
    </row>
    <row r="27" spans="1:14" x14ac:dyDescent="0.3">
      <c r="A27" t="s">
        <v>68</v>
      </c>
      <c r="B27">
        <v>-4</v>
      </c>
      <c r="C27">
        <v>13.71</v>
      </c>
      <c r="D27">
        <v>12.7</v>
      </c>
      <c r="E27" t="s">
        <v>185</v>
      </c>
      <c r="F27" t="s">
        <v>192</v>
      </c>
      <c r="H27">
        <v>1</v>
      </c>
      <c r="I27">
        <v>1</v>
      </c>
      <c r="J27" t="s">
        <v>185</v>
      </c>
      <c r="K27" t="s">
        <v>193</v>
      </c>
      <c r="M27">
        <v>1</v>
      </c>
      <c r="N27">
        <v>1</v>
      </c>
    </row>
    <row r="28" spans="1:14" x14ac:dyDescent="0.3">
      <c r="A28" t="s">
        <v>69</v>
      </c>
      <c r="B28">
        <v>-6.1</v>
      </c>
      <c r="C28">
        <v>13.44</v>
      </c>
      <c r="D28">
        <v>14.4</v>
      </c>
      <c r="E28" t="s">
        <v>185</v>
      </c>
      <c r="F28" t="s">
        <v>192</v>
      </c>
      <c r="H28">
        <v>1</v>
      </c>
      <c r="I28">
        <v>1</v>
      </c>
      <c r="J28" t="s">
        <v>185</v>
      </c>
      <c r="K28" t="s">
        <v>193</v>
      </c>
      <c r="M28">
        <v>1</v>
      </c>
      <c r="N28">
        <v>1</v>
      </c>
    </row>
    <row r="29" spans="1:14" x14ac:dyDescent="0.3">
      <c r="A29" t="s">
        <v>70</v>
      </c>
      <c r="B29">
        <v>-10.5</v>
      </c>
      <c r="C29">
        <v>26.98</v>
      </c>
      <c r="D29">
        <v>24.9</v>
      </c>
      <c r="E29" t="s">
        <v>185</v>
      </c>
      <c r="F29" t="s">
        <v>192</v>
      </c>
      <c r="H29">
        <v>1</v>
      </c>
      <c r="I29">
        <v>1</v>
      </c>
      <c r="J29" t="s">
        <v>185</v>
      </c>
      <c r="K29" t="s">
        <v>193</v>
      </c>
      <c r="M29">
        <v>1</v>
      </c>
      <c r="N29">
        <v>1</v>
      </c>
    </row>
    <row r="30" spans="1:14" x14ac:dyDescent="0.3">
      <c r="A30" t="s">
        <v>71</v>
      </c>
      <c r="B30">
        <v>-6.3</v>
      </c>
      <c r="C30">
        <v>8.52</v>
      </c>
      <c r="D30">
        <v>5.8</v>
      </c>
      <c r="E30" t="s">
        <v>185</v>
      </c>
      <c r="F30" t="s">
        <v>192</v>
      </c>
      <c r="H30">
        <v>1</v>
      </c>
      <c r="I30">
        <v>1</v>
      </c>
      <c r="J30" t="s">
        <v>185</v>
      </c>
      <c r="K30" t="s">
        <v>193</v>
      </c>
      <c r="M30">
        <v>1</v>
      </c>
      <c r="N30">
        <v>1</v>
      </c>
    </row>
    <row r="31" spans="1:14" x14ac:dyDescent="0.3">
      <c r="A31" t="s">
        <v>72</v>
      </c>
      <c r="B31">
        <v>-10.6</v>
      </c>
      <c r="C31">
        <v>49.63</v>
      </c>
      <c r="D31">
        <v>46.4</v>
      </c>
      <c r="E31" t="s">
        <v>185</v>
      </c>
      <c r="F31" t="s">
        <v>192</v>
      </c>
      <c r="H31">
        <v>1</v>
      </c>
      <c r="I31">
        <v>1</v>
      </c>
      <c r="J31" t="s">
        <v>185</v>
      </c>
      <c r="K31" t="s">
        <v>193</v>
      </c>
      <c r="M31">
        <v>1</v>
      </c>
      <c r="N31">
        <v>1</v>
      </c>
    </row>
    <row r="32" spans="1:14" x14ac:dyDescent="0.3">
      <c r="A32" t="s">
        <v>73</v>
      </c>
      <c r="B32">
        <v>-4.2</v>
      </c>
      <c r="C32">
        <v>49.17</v>
      </c>
      <c r="D32">
        <v>44.7</v>
      </c>
      <c r="E32" t="s">
        <v>185</v>
      </c>
      <c r="F32" t="s">
        <v>192</v>
      </c>
      <c r="H32">
        <v>1</v>
      </c>
      <c r="I32">
        <v>1</v>
      </c>
      <c r="J32" t="s">
        <v>185</v>
      </c>
      <c r="K32" t="s">
        <v>193</v>
      </c>
      <c r="M32">
        <v>1</v>
      </c>
      <c r="N32">
        <v>1</v>
      </c>
    </row>
    <row r="33" spans="1:14" x14ac:dyDescent="0.3">
      <c r="A33" t="s">
        <v>74</v>
      </c>
      <c r="B33">
        <v>-14.4</v>
      </c>
      <c r="C33">
        <v>24.53</v>
      </c>
      <c r="D33">
        <v>29.8</v>
      </c>
      <c r="E33" t="s">
        <v>185</v>
      </c>
      <c r="F33" t="s">
        <v>192</v>
      </c>
      <c r="H33">
        <v>1</v>
      </c>
      <c r="I33">
        <v>1</v>
      </c>
      <c r="J33" t="s">
        <v>185</v>
      </c>
      <c r="K33" t="s">
        <v>193</v>
      </c>
      <c r="M33">
        <v>1</v>
      </c>
      <c r="N33">
        <v>1</v>
      </c>
    </row>
    <row r="34" spans="1:14" x14ac:dyDescent="0.3">
      <c r="A34" t="s">
        <v>75</v>
      </c>
      <c r="B34">
        <v>5.9</v>
      </c>
      <c r="C34">
        <v>43.16</v>
      </c>
      <c r="D34">
        <v>37.1</v>
      </c>
      <c r="E34" t="s">
        <v>185</v>
      </c>
      <c r="F34" t="s">
        <v>192</v>
      </c>
      <c r="H34">
        <v>1</v>
      </c>
      <c r="I34">
        <v>1</v>
      </c>
      <c r="J34" t="s">
        <v>185</v>
      </c>
      <c r="K34" t="s">
        <v>193</v>
      </c>
      <c r="M34">
        <v>1</v>
      </c>
      <c r="N34">
        <v>1</v>
      </c>
    </row>
    <row r="35" spans="1:14" x14ac:dyDescent="0.3">
      <c r="A35" t="s">
        <v>76</v>
      </c>
      <c r="B35">
        <v>-0.6</v>
      </c>
      <c r="C35">
        <v>18.04</v>
      </c>
      <c r="D35">
        <v>19.399999999999999</v>
      </c>
      <c r="E35" t="s">
        <v>185</v>
      </c>
      <c r="F35" t="s">
        <v>192</v>
      </c>
      <c r="H35">
        <v>1</v>
      </c>
      <c r="I35">
        <v>1</v>
      </c>
      <c r="J35" t="s">
        <v>185</v>
      </c>
      <c r="K35" t="s">
        <v>193</v>
      </c>
      <c r="M35">
        <v>1</v>
      </c>
      <c r="N35">
        <v>1</v>
      </c>
    </row>
    <row r="36" spans="1:14" x14ac:dyDescent="0.3">
      <c r="A36" t="s">
        <v>77</v>
      </c>
      <c r="B36">
        <v>2.8</v>
      </c>
      <c r="C36">
        <v>55.95</v>
      </c>
      <c r="D36">
        <v>44.1</v>
      </c>
      <c r="E36" t="s">
        <v>185</v>
      </c>
      <c r="F36" t="s">
        <v>192</v>
      </c>
      <c r="H36">
        <v>1</v>
      </c>
      <c r="I36">
        <v>1</v>
      </c>
      <c r="J36" t="s">
        <v>185</v>
      </c>
      <c r="K36" t="s">
        <v>193</v>
      </c>
      <c r="M36">
        <v>1</v>
      </c>
      <c r="N36">
        <v>1</v>
      </c>
    </row>
    <row r="37" spans="1:14" x14ac:dyDescent="0.3">
      <c r="A37" t="s">
        <v>78</v>
      </c>
      <c r="B37">
        <v>-5.5</v>
      </c>
      <c r="C37">
        <v>39.74</v>
      </c>
      <c r="D37">
        <v>33.700000000000003</v>
      </c>
      <c r="E37" t="s">
        <v>185</v>
      </c>
      <c r="F37" t="s">
        <v>192</v>
      </c>
      <c r="H37">
        <v>1</v>
      </c>
      <c r="I37">
        <v>1</v>
      </c>
      <c r="J37" t="s">
        <v>185</v>
      </c>
      <c r="K37" t="s">
        <v>193</v>
      </c>
      <c r="M37">
        <v>1</v>
      </c>
      <c r="N37">
        <v>1</v>
      </c>
    </row>
    <row r="38" spans="1:14" x14ac:dyDescent="0.3">
      <c r="A38" t="s">
        <v>79</v>
      </c>
      <c r="B38">
        <v>-5.0999999999999996</v>
      </c>
      <c r="C38">
        <v>7.77</v>
      </c>
      <c r="D38">
        <v>7.2</v>
      </c>
      <c r="E38" t="s">
        <v>185</v>
      </c>
      <c r="F38" t="s">
        <v>192</v>
      </c>
      <c r="H38">
        <v>1</v>
      </c>
      <c r="I38">
        <v>1</v>
      </c>
      <c r="J38" t="s">
        <v>185</v>
      </c>
      <c r="K38" t="s">
        <v>193</v>
      </c>
      <c r="M38">
        <v>1</v>
      </c>
      <c r="N38">
        <v>1</v>
      </c>
    </row>
    <row r="39" spans="1:14" x14ac:dyDescent="0.3">
      <c r="A39" t="s">
        <v>80</v>
      </c>
      <c r="B39">
        <v>0.4</v>
      </c>
      <c r="C39">
        <v>55.05</v>
      </c>
      <c r="D39">
        <v>41.6</v>
      </c>
      <c r="E39" t="s">
        <v>185</v>
      </c>
      <c r="F39" t="s">
        <v>192</v>
      </c>
      <c r="H39">
        <v>1</v>
      </c>
      <c r="I39">
        <v>1</v>
      </c>
      <c r="J39" t="s">
        <v>185</v>
      </c>
      <c r="K39" t="s">
        <v>193</v>
      </c>
      <c r="M39">
        <v>1</v>
      </c>
      <c r="N39">
        <v>1</v>
      </c>
    </row>
    <row r="40" spans="1:14" x14ac:dyDescent="0.3">
      <c r="A40" t="s">
        <v>81</v>
      </c>
      <c r="B40">
        <v>-1.3</v>
      </c>
      <c r="C40">
        <v>24.09</v>
      </c>
      <c r="D40">
        <v>19.8</v>
      </c>
      <c r="E40" t="s">
        <v>185</v>
      </c>
      <c r="F40" t="s">
        <v>192</v>
      </c>
      <c r="H40">
        <v>1</v>
      </c>
      <c r="I40">
        <v>1</v>
      </c>
      <c r="J40" t="s">
        <v>185</v>
      </c>
      <c r="K40" t="s">
        <v>193</v>
      </c>
      <c r="M40">
        <v>1</v>
      </c>
      <c r="N40">
        <v>1</v>
      </c>
    </row>
    <row r="41" spans="1:14" x14ac:dyDescent="0.3">
      <c r="A41" t="s">
        <v>82</v>
      </c>
      <c r="B41">
        <v>1.1000000000000001</v>
      </c>
      <c r="C41">
        <v>28.01</v>
      </c>
      <c r="D41">
        <v>22.7</v>
      </c>
      <c r="E41" t="s">
        <v>185</v>
      </c>
      <c r="F41" t="s">
        <v>192</v>
      </c>
      <c r="H41">
        <v>1</v>
      </c>
      <c r="I41">
        <v>1</v>
      </c>
      <c r="J41" t="s">
        <v>185</v>
      </c>
      <c r="K41" t="s">
        <v>193</v>
      </c>
      <c r="M41">
        <v>1</v>
      </c>
      <c r="N41">
        <v>1</v>
      </c>
    </row>
    <row r="42" spans="1:14" x14ac:dyDescent="0.3">
      <c r="A42" t="s">
        <v>83</v>
      </c>
      <c r="B42">
        <v>0.5</v>
      </c>
      <c r="C42">
        <v>26.21</v>
      </c>
      <c r="D42">
        <v>28.9</v>
      </c>
      <c r="E42" t="s">
        <v>185</v>
      </c>
      <c r="F42" t="s">
        <v>192</v>
      </c>
      <c r="H42">
        <v>1</v>
      </c>
      <c r="I42">
        <v>1</v>
      </c>
      <c r="J42" t="s">
        <v>185</v>
      </c>
      <c r="K42" t="s">
        <v>193</v>
      </c>
      <c r="M42">
        <v>1</v>
      </c>
      <c r="N42">
        <v>1</v>
      </c>
    </row>
    <row r="43" spans="1:14" x14ac:dyDescent="0.3">
      <c r="A43" t="s">
        <v>84</v>
      </c>
      <c r="B43">
        <v>4.5</v>
      </c>
      <c r="C43">
        <v>29.31</v>
      </c>
      <c r="D43">
        <v>30.9</v>
      </c>
      <c r="E43" t="s">
        <v>185</v>
      </c>
      <c r="F43" t="s">
        <v>192</v>
      </c>
      <c r="H43">
        <v>1</v>
      </c>
      <c r="I43">
        <v>1</v>
      </c>
      <c r="J43" t="s">
        <v>185</v>
      </c>
      <c r="K43" t="s">
        <v>193</v>
      </c>
      <c r="M43">
        <v>1</v>
      </c>
      <c r="N43">
        <v>1</v>
      </c>
    </row>
    <row r="44" spans="1:14" x14ac:dyDescent="0.3">
      <c r="A44" t="s">
        <v>85</v>
      </c>
      <c r="B44">
        <v>-4.9000000000000004</v>
      </c>
      <c r="C44">
        <v>29.96</v>
      </c>
      <c r="D44">
        <v>26.7</v>
      </c>
      <c r="E44" t="s">
        <v>185</v>
      </c>
      <c r="F44" t="s">
        <v>192</v>
      </c>
      <c r="H44">
        <v>1</v>
      </c>
      <c r="I44">
        <v>1</v>
      </c>
      <c r="J44" t="s">
        <v>185</v>
      </c>
      <c r="K44" t="s">
        <v>193</v>
      </c>
      <c r="M44">
        <v>1</v>
      </c>
      <c r="N44">
        <v>1</v>
      </c>
    </row>
    <row r="45" spans="1:14" x14ac:dyDescent="0.3">
      <c r="A45" t="s">
        <v>86</v>
      </c>
      <c r="B45">
        <v>3.2</v>
      </c>
      <c r="C45">
        <v>24.34</v>
      </c>
      <c r="D45">
        <v>24.2</v>
      </c>
      <c r="E45" t="s">
        <v>185</v>
      </c>
      <c r="F45" t="s">
        <v>192</v>
      </c>
      <c r="H45">
        <v>1</v>
      </c>
      <c r="I45">
        <v>1</v>
      </c>
      <c r="J45" t="s">
        <v>185</v>
      </c>
      <c r="K45" t="s">
        <v>193</v>
      </c>
      <c r="M45">
        <v>1</v>
      </c>
      <c r="N45">
        <v>1</v>
      </c>
    </row>
    <row r="46" spans="1:14" x14ac:dyDescent="0.3">
      <c r="A46" t="s">
        <v>87</v>
      </c>
      <c r="B46">
        <v>19.600000000000001</v>
      </c>
      <c r="C46">
        <v>63.14</v>
      </c>
      <c r="D46">
        <v>57.2</v>
      </c>
      <c r="E46" t="s">
        <v>185</v>
      </c>
      <c r="F46" t="s">
        <v>192</v>
      </c>
      <c r="H46">
        <v>1</v>
      </c>
      <c r="I46">
        <v>1</v>
      </c>
      <c r="J46" t="s">
        <v>185</v>
      </c>
      <c r="K46" t="s">
        <v>193</v>
      </c>
      <c r="M46">
        <v>1</v>
      </c>
      <c r="N46">
        <v>1</v>
      </c>
    </row>
    <row r="47" spans="1:14" x14ac:dyDescent="0.3">
      <c r="A47" t="s">
        <v>88</v>
      </c>
      <c r="B47">
        <v>0.1</v>
      </c>
      <c r="C47">
        <v>12.3</v>
      </c>
      <c r="D47">
        <v>13.1</v>
      </c>
      <c r="E47" t="s">
        <v>185</v>
      </c>
      <c r="F47" t="s">
        <v>192</v>
      </c>
      <c r="H47">
        <v>1</v>
      </c>
      <c r="I47">
        <v>1</v>
      </c>
      <c r="J47" t="s">
        <v>185</v>
      </c>
      <c r="K47" t="s">
        <v>193</v>
      </c>
      <c r="M47">
        <v>1</v>
      </c>
      <c r="N47">
        <v>1</v>
      </c>
    </row>
    <row r="48" spans="1:14" x14ac:dyDescent="0.3">
      <c r="A48" t="s">
        <v>89</v>
      </c>
      <c r="B48">
        <v>15.3</v>
      </c>
      <c r="C48">
        <v>68.209999999999994</v>
      </c>
      <c r="D48">
        <v>56.9</v>
      </c>
      <c r="E48" t="s">
        <v>185</v>
      </c>
      <c r="F48" t="s">
        <v>192</v>
      </c>
      <c r="H48">
        <v>1</v>
      </c>
      <c r="I48">
        <v>1</v>
      </c>
      <c r="J48" t="s">
        <v>185</v>
      </c>
      <c r="K48" t="s">
        <v>193</v>
      </c>
      <c r="M48">
        <v>1</v>
      </c>
      <c r="N48">
        <v>1</v>
      </c>
    </row>
    <row r="49" spans="1:14" x14ac:dyDescent="0.3">
      <c r="A49" t="s">
        <v>90</v>
      </c>
      <c r="B49">
        <v>2.1</v>
      </c>
      <c r="C49">
        <v>17.010000000000002</v>
      </c>
      <c r="D49">
        <v>18.3</v>
      </c>
      <c r="E49" t="s">
        <v>185</v>
      </c>
      <c r="F49" t="s">
        <v>192</v>
      </c>
      <c r="H49">
        <v>1</v>
      </c>
      <c r="I49">
        <v>1</v>
      </c>
      <c r="J49" t="s">
        <v>185</v>
      </c>
      <c r="K49" t="s">
        <v>193</v>
      </c>
      <c r="M49">
        <v>1</v>
      </c>
      <c r="N49">
        <v>1</v>
      </c>
    </row>
    <row r="50" spans="1:14" x14ac:dyDescent="0.3">
      <c r="A50" t="s">
        <v>91</v>
      </c>
      <c r="B50">
        <v>-12.2</v>
      </c>
      <c r="C50">
        <v>20.55</v>
      </c>
      <c r="D50">
        <v>20.3</v>
      </c>
      <c r="E50" t="s">
        <v>185</v>
      </c>
      <c r="F50" t="s">
        <v>192</v>
      </c>
      <c r="H50">
        <v>1</v>
      </c>
      <c r="I50">
        <v>1</v>
      </c>
      <c r="J50" t="s">
        <v>185</v>
      </c>
      <c r="K50" t="s">
        <v>193</v>
      </c>
      <c r="M50">
        <v>1</v>
      </c>
      <c r="N50">
        <v>1</v>
      </c>
    </row>
    <row r="51" spans="1:14" x14ac:dyDescent="0.3">
      <c r="A51" t="s">
        <v>92</v>
      </c>
      <c r="B51">
        <v>-3.6</v>
      </c>
      <c r="C51">
        <v>39.520000000000003</v>
      </c>
      <c r="D51">
        <v>35.5</v>
      </c>
      <c r="E51" t="s">
        <v>185</v>
      </c>
      <c r="F51" t="s">
        <v>192</v>
      </c>
      <c r="H51">
        <v>1</v>
      </c>
      <c r="I51">
        <v>1</v>
      </c>
      <c r="J51" t="s">
        <v>185</v>
      </c>
      <c r="K51" t="s">
        <v>193</v>
      </c>
      <c r="M51">
        <v>1</v>
      </c>
      <c r="N51">
        <v>1</v>
      </c>
    </row>
    <row r="52" spans="1:14" x14ac:dyDescent="0.3">
      <c r="A52" t="s">
        <v>93</v>
      </c>
      <c r="B52">
        <v>1.7</v>
      </c>
      <c r="C52">
        <v>24.51</v>
      </c>
      <c r="D52">
        <v>24.1</v>
      </c>
      <c r="E52" t="s">
        <v>185</v>
      </c>
      <c r="F52" t="s">
        <v>192</v>
      </c>
      <c r="H52">
        <v>1</v>
      </c>
      <c r="I52">
        <v>1</v>
      </c>
      <c r="J52" t="s">
        <v>185</v>
      </c>
      <c r="K52" t="s">
        <v>193</v>
      </c>
      <c r="M52">
        <v>1</v>
      </c>
      <c r="N52">
        <v>1</v>
      </c>
    </row>
    <row r="53" spans="1:14" x14ac:dyDescent="0.3">
      <c r="A53" t="s">
        <v>94</v>
      </c>
      <c r="B53">
        <v>-10.1</v>
      </c>
      <c r="C53">
        <v>21.09</v>
      </c>
      <c r="D53">
        <v>17.3</v>
      </c>
      <c r="E53" t="s">
        <v>185</v>
      </c>
      <c r="F53" t="s">
        <v>192</v>
      </c>
      <c r="H53">
        <v>1</v>
      </c>
      <c r="I53">
        <v>1</v>
      </c>
      <c r="J53" t="s">
        <v>185</v>
      </c>
      <c r="K53" t="s">
        <v>193</v>
      </c>
      <c r="M53">
        <v>1</v>
      </c>
      <c r="N53">
        <v>1</v>
      </c>
    </row>
    <row r="54" spans="1:14" x14ac:dyDescent="0.3">
      <c r="A54" t="s">
        <v>95</v>
      </c>
      <c r="B54">
        <v>-0.5</v>
      </c>
      <c r="C54">
        <v>19.600000000000001</v>
      </c>
      <c r="D54">
        <v>23.5</v>
      </c>
      <c r="E54" t="s">
        <v>185</v>
      </c>
      <c r="F54" t="s">
        <v>192</v>
      </c>
      <c r="H54">
        <v>1</v>
      </c>
      <c r="I54">
        <v>1</v>
      </c>
      <c r="J54" t="s">
        <v>185</v>
      </c>
      <c r="K54" t="s">
        <v>193</v>
      </c>
      <c r="M54">
        <v>1</v>
      </c>
      <c r="N54">
        <v>1</v>
      </c>
    </row>
    <row r="55" spans="1:14" s="2" customFormat="1" x14ac:dyDescent="0.3">
      <c r="A55" s="2" t="s">
        <v>96</v>
      </c>
      <c r="B55" s="2">
        <v>6.5</v>
      </c>
      <c r="C55" s="2">
        <v>17.72</v>
      </c>
      <c r="D55" s="2">
        <v>20</v>
      </c>
      <c r="E55" s="2" t="s">
        <v>185</v>
      </c>
      <c r="F55" s="2" t="s">
        <v>192</v>
      </c>
      <c r="H55" s="2">
        <v>1</v>
      </c>
      <c r="I55" s="2">
        <v>1</v>
      </c>
      <c r="J55" s="2" t="s">
        <v>185</v>
      </c>
      <c r="K55" s="2" t="s">
        <v>193</v>
      </c>
      <c r="M55" s="2">
        <v>1</v>
      </c>
      <c r="N55" s="2">
        <v>1</v>
      </c>
    </row>
    <row r="56" spans="1:14" s="2" customFormat="1" x14ac:dyDescent="0.3">
      <c r="A56" s="2" t="s">
        <v>96</v>
      </c>
      <c r="B56" s="2">
        <v>6.5</v>
      </c>
      <c r="C56" s="2">
        <v>17.72</v>
      </c>
      <c r="D56" s="2">
        <v>20</v>
      </c>
      <c r="E56" s="2" t="s">
        <v>185</v>
      </c>
      <c r="F56" s="2" t="s">
        <v>192</v>
      </c>
      <c r="H56" s="2">
        <v>1</v>
      </c>
      <c r="I56" s="2">
        <v>1</v>
      </c>
      <c r="J56" s="2" t="s">
        <v>201</v>
      </c>
      <c r="K56" s="2" t="s">
        <v>202</v>
      </c>
      <c r="M56" s="2">
        <v>4</v>
      </c>
      <c r="N56" s="2">
        <v>1</v>
      </c>
    </row>
    <row r="57" spans="1:14" s="2" customFormat="1" x14ac:dyDescent="0.3">
      <c r="A57" s="2" t="s">
        <v>97</v>
      </c>
      <c r="B57" s="2">
        <v>4.5999999999999996</v>
      </c>
      <c r="C57" s="2">
        <v>21.4</v>
      </c>
      <c r="D57" s="2">
        <v>21.7</v>
      </c>
      <c r="E57" s="2" t="s">
        <v>185</v>
      </c>
      <c r="F57" s="2" t="s">
        <v>192</v>
      </c>
      <c r="H57" s="2">
        <v>1</v>
      </c>
      <c r="I57" s="2">
        <v>1</v>
      </c>
      <c r="J57" s="2" t="s">
        <v>185</v>
      </c>
      <c r="K57" s="2" t="s">
        <v>193</v>
      </c>
      <c r="M57" s="2">
        <v>1</v>
      </c>
      <c r="N57" s="2">
        <v>1</v>
      </c>
    </row>
    <row r="58" spans="1:14" s="2" customFormat="1" x14ac:dyDescent="0.3">
      <c r="A58" s="2" t="s">
        <v>97</v>
      </c>
      <c r="B58" s="2">
        <v>4.5999999999999996</v>
      </c>
      <c r="C58" s="2">
        <v>21.4</v>
      </c>
      <c r="D58" s="2">
        <v>21.7</v>
      </c>
      <c r="E58" s="2" t="s">
        <v>185</v>
      </c>
      <c r="F58" s="2" t="s">
        <v>192</v>
      </c>
      <c r="H58" s="2">
        <v>1</v>
      </c>
      <c r="I58" s="2">
        <v>1</v>
      </c>
      <c r="J58" s="2" t="s">
        <v>201</v>
      </c>
      <c r="K58" s="2" t="s">
        <v>202</v>
      </c>
      <c r="M58" s="2">
        <v>4</v>
      </c>
      <c r="N58" s="2">
        <v>1</v>
      </c>
    </row>
    <row r="59" spans="1:14" x14ac:dyDescent="0.3">
      <c r="A59" t="s">
        <v>98</v>
      </c>
      <c r="B59">
        <v>1.2</v>
      </c>
      <c r="C59">
        <v>40.75</v>
      </c>
      <c r="D59">
        <v>40.9</v>
      </c>
      <c r="E59" t="s">
        <v>185</v>
      </c>
      <c r="F59" t="s">
        <v>192</v>
      </c>
      <c r="H59">
        <v>1</v>
      </c>
      <c r="I59">
        <v>1</v>
      </c>
      <c r="J59" t="s">
        <v>185</v>
      </c>
      <c r="K59" t="s">
        <v>193</v>
      </c>
      <c r="M59">
        <v>1</v>
      </c>
      <c r="N59">
        <v>1</v>
      </c>
    </row>
    <row r="60" spans="1:14" s="2" customFormat="1" x14ac:dyDescent="0.3">
      <c r="A60" s="2" t="s">
        <v>99</v>
      </c>
      <c r="B60" s="2">
        <v>-4.5</v>
      </c>
      <c r="C60" s="2">
        <v>18.73</v>
      </c>
      <c r="D60" s="2">
        <v>22.5</v>
      </c>
      <c r="E60" s="2" t="s">
        <v>185</v>
      </c>
      <c r="F60" s="2" t="s">
        <v>192</v>
      </c>
      <c r="H60" s="2">
        <v>1</v>
      </c>
      <c r="I60" s="2">
        <v>1</v>
      </c>
      <c r="J60" s="2" t="s">
        <v>185</v>
      </c>
      <c r="K60" s="2" t="s">
        <v>193</v>
      </c>
      <c r="M60" s="2">
        <v>1</v>
      </c>
      <c r="N60" s="2">
        <v>1</v>
      </c>
    </row>
    <row r="61" spans="1:14" s="2" customFormat="1" x14ac:dyDescent="0.3">
      <c r="A61" s="2" t="s">
        <v>99</v>
      </c>
      <c r="B61" s="2">
        <v>-4.5</v>
      </c>
      <c r="C61" s="2">
        <v>18.73</v>
      </c>
      <c r="D61" s="2">
        <v>22.5</v>
      </c>
      <c r="E61" s="2" t="s">
        <v>185</v>
      </c>
      <c r="F61" s="2" t="s">
        <v>192</v>
      </c>
      <c r="H61" s="2">
        <v>1</v>
      </c>
      <c r="I61" s="2">
        <v>1</v>
      </c>
      <c r="J61" s="2" t="s">
        <v>201</v>
      </c>
      <c r="K61" s="2" t="s">
        <v>202</v>
      </c>
      <c r="M61" s="2">
        <v>4</v>
      </c>
      <c r="N61" s="2">
        <v>1</v>
      </c>
    </row>
    <row r="62" spans="1:14" x14ac:dyDescent="0.3">
      <c r="A62" t="s">
        <v>100</v>
      </c>
      <c r="B62">
        <v>-0.7</v>
      </c>
      <c r="C62">
        <v>12.03</v>
      </c>
      <c r="D62">
        <v>11.5</v>
      </c>
      <c r="E62" t="s">
        <v>185</v>
      </c>
      <c r="F62" t="s">
        <v>192</v>
      </c>
      <c r="H62">
        <v>1</v>
      </c>
      <c r="I62">
        <v>1</v>
      </c>
      <c r="J62" t="s">
        <v>185</v>
      </c>
      <c r="K62" t="s">
        <v>193</v>
      </c>
      <c r="M62">
        <v>1</v>
      </c>
      <c r="N62">
        <v>1</v>
      </c>
    </row>
    <row r="63" spans="1:14" s="2" customFormat="1" x14ac:dyDescent="0.3">
      <c r="A63" s="2" t="s">
        <v>101</v>
      </c>
      <c r="B63" s="2">
        <v>2.4</v>
      </c>
      <c r="C63" s="2">
        <v>26.42</v>
      </c>
      <c r="D63" s="2">
        <v>28.8</v>
      </c>
      <c r="E63" s="2" t="s">
        <v>185</v>
      </c>
      <c r="F63" s="2" t="s">
        <v>192</v>
      </c>
      <c r="H63" s="2">
        <v>1</v>
      </c>
      <c r="I63" s="2">
        <v>1</v>
      </c>
      <c r="J63" s="2" t="s">
        <v>185</v>
      </c>
      <c r="K63" s="2" t="s">
        <v>193</v>
      </c>
      <c r="M63" s="2">
        <v>1</v>
      </c>
      <c r="N63" s="2">
        <v>1</v>
      </c>
    </row>
    <row r="64" spans="1:14" s="2" customFormat="1" x14ac:dyDescent="0.3">
      <c r="A64" s="2" t="s">
        <v>101</v>
      </c>
      <c r="B64" s="2">
        <v>2.4</v>
      </c>
      <c r="C64" s="2">
        <v>26.42</v>
      </c>
      <c r="D64" s="2">
        <v>28.8</v>
      </c>
      <c r="E64" s="2" t="s">
        <v>185</v>
      </c>
      <c r="F64" s="2" t="s">
        <v>192</v>
      </c>
      <c r="H64" s="2">
        <v>1</v>
      </c>
      <c r="I64" s="2">
        <v>1</v>
      </c>
      <c r="J64" s="2" t="s">
        <v>201</v>
      </c>
      <c r="K64" s="2" t="s">
        <v>202</v>
      </c>
      <c r="M64" s="2">
        <v>4</v>
      </c>
      <c r="N64" s="2">
        <v>1</v>
      </c>
    </row>
    <row r="65" spans="1:14" x14ac:dyDescent="0.3">
      <c r="A65" t="s">
        <v>102</v>
      </c>
      <c r="B65">
        <v>-14.8</v>
      </c>
      <c r="C65">
        <v>28.58</v>
      </c>
      <c r="D65">
        <v>33.1</v>
      </c>
      <c r="E65" t="s">
        <v>185</v>
      </c>
      <c r="F65" t="s">
        <v>192</v>
      </c>
      <c r="H65">
        <v>1</v>
      </c>
      <c r="I65">
        <v>1</v>
      </c>
      <c r="J65" t="s">
        <v>185</v>
      </c>
      <c r="K65" t="s">
        <v>193</v>
      </c>
      <c r="M65">
        <v>1</v>
      </c>
      <c r="N65">
        <v>1</v>
      </c>
    </row>
    <row r="66" spans="1:14" s="2" customFormat="1" x14ac:dyDescent="0.3">
      <c r="A66" s="2" t="s">
        <v>103</v>
      </c>
      <c r="B66" s="2">
        <v>-14.9</v>
      </c>
      <c r="C66" s="2">
        <v>16.05</v>
      </c>
      <c r="D66" s="2">
        <v>19.399999999999999</v>
      </c>
      <c r="E66" s="2" t="s">
        <v>185</v>
      </c>
      <c r="F66" s="2" t="s">
        <v>192</v>
      </c>
      <c r="H66" s="2">
        <v>1</v>
      </c>
      <c r="I66" s="2">
        <v>1</v>
      </c>
      <c r="J66" s="2" t="s">
        <v>185</v>
      </c>
      <c r="K66" s="2" t="s">
        <v>193</v>
      </c>
      <c r="M66" s="2">
        <v>1</v>
      </c>
      <c r="N66" s="2">
        <v>1</v>
      </c>
    </row>
    <row r="67" spans="1:14" s="2" customFormat="1" x14ac:dyDescent="0.3">
      <c r="A67" s="2" t="s">
        <v>103</v>
      </c>
      <c r="B67" s="2">
        <v>-14.9</v>
      </c>
      <c r="C67" s="2">
        <v>16.05</v>
      </c>
      <c r="D67" s="2">
        <v>19.399999999999999</v>
      </c>
      <c r="E67" s="2" t="s">
        <v>185</v>
      </c>
      <c r="F67" s="2" t="s">
        <v>192</v>
      </c>
      <c r="H67" s="2">
        <v>1</v>
      </c>
      <c r="I67" s="2">
        <v>1</v>
      </c>
      <c r="J67" s="2" t="s">
        <v>203</v>
      </c>
      <c r="K67" s="2" t="s">
        <v>204</v>
      </c>
      <c r="M67" s="2">
        <v>2</v>
      </c>
      <c r="N67" s="2">
        <v>1</v>
      </c>
    </row>
    <row r="68" spans="1:14" s="2" customFormat="1" x14ac:dyDescent="0.3">
      <c r="A68" s="2" t="s">
        <v>103</v>
      </c>
      <c r="B68" s="2">
        <v>-14.9</v>
      </c>
      <c r="C68" s="2">
        <v>16.05</v>
      </c>
      <c r="D68" s="2">
        <v>19.399999999999999</v>
      </c>
      <c r="E68" s="2" t="s">
        <v>185</v>
      </c>
      <c r="F68" s="2" t="s">
        <v>192</v>
      </c>
      <c r="H68" s="2">
        <v>1</v>
      </c>
      <c r="I68" s="2">
        <v>1</v>
      </c>
      <c r="J68" s="2" t="s">
        <v>201</v>
      </c>
      <c r="K68" s="2" t="s">
        <v>202</v>
      </c>
      <c r="M68" s="2">
        <v>4</v>
      </c>
      <c r="N68" s="2">
        <v>1</v>
      </c>
    </row>
    <row r="69" spans="1:14" x14ac:dyDescent="0.3">
      <c r="A69" t="s">
        <v>104</v>
      </c>
      <c r="B69">
        <v>-15.4</v>
      </c>
      <c r="C69">
        <v>50.29</v>
      </c>
      <c r="D69">
        <v>38.200000000000003</v>
      </c>
      <c r="E69" t="s">
        <v>185</v>
      </c>
      <c r="F69" t="s">
        <v>192</v>
      </c>
      <c r="H69">
        <v>1</v>
      </c>
      <c r="I69">
        <v>1</v>
      </c>
      <c r="J69" t="s">
        <v>185</v>
      </c>
      <c r="K69" t="s">
        <v>193</v>
      </c>
      <c r="M69">
        <v>1</v>
      </c>
      <c r="N69">
        <v>1</v>
      </c>
    </row>
    <row r="70" spans="1:14" x14ac:dyDescent="0.3">
      <c r="A70" t="s">
        <v>105</v>
      </c>
      <c r="B70">
        <v>-4.0999999999999996</v>
      </c>
      <c r="C70">
        <v>17.149999999999999</v>
      </c>
      <c r="D70">
        <v>15.4</v>
      </c>
      <c r="E70" t="s">
        <v>185</v>
      </c>
      <c r="F70" t="s">
        <v>192</v>
      </c>
      <c r="H70">
        <v>1</v>
      </c>
      <c r="I70">
        <v>1</v>
      </c>
      <c r="J70" t="s">
        <v>185</v>
      </c>
      <c r="K70" t="s">
        <v>193</v>
      </c>
      <c r="M70">
        <v>1</v>
      </c>
      <c r="N70">
        <v>1</v>
      </c>
    </row>
    <row r="71" spans="1:14" s="2" customFormat="1" x14ac:dyDescent="0.3">
      <c r="A71" s="2" t="s">
        <v>106</v>
      </c>
      <c r="B71" s="2">
        <v>0.9</v>
      </c>
      <c r="C71" s="2">
        <v>44.09</v>
      </c>
      <c r="D71" s="2">
        <v>44.9</v>
      </c>
      <c r="E71" s="2" t="s">
        <v>185</v>
      </c>
      <c r="F71" s="2" t="s">
        <v>192</v>
      </c>
      <c r="H71" s="2">
        <v>1</v>
      </c>
      <c r="I71" s="2">
        <v>1</v>
      </c>
      <c r="J71" s="2" t="s">
        <v>185</v>
      </c>
      <c r="K71" s="2" t="s">
        <v>193</v>
      </c>
      <c r="M71" s="2">
        <v>1</v>
      </c>
      <c r="N71" s="2">
        <v>1</v>
      </c>
    </row>
    <row r="72" spans="1:14" s="2" customFormat="1" x14ac:dyDescent="0.3">
      <c r="A72" s="2" t="s">
        <v>106</v>
      </c>
      <c r="B72" s="2">
        <v>0.9</v>
      </c>
      <c r="C72" s="2">
        <v>44.09</v>
      </c>
      <c r="D72" s="2">
        <v>44.9</v>
      </c>
      <c r="E72" s="2" t="s">
        <v>185</v>
      </c>
      <c r="F72" s="2" t="s">
        <v>192</v>
      </c>
      <c r="H72" s="2">
        <v>1</v>
      </c>
      <c r="I72" s="2">
        <v>1</v>
      </c>
      <c r="J72" s="2" t="s">
        <v>203</v>
      </c>
      <c r="K72" s="2" t="s">
        <v>204</v>
      </c>
      <c r="M72" s="2">
        <v>2</v>
      </c>
      <c r="N72" s="2">
        <v>1</v>
      </c>
    </row>
    <row r="73" spans="1:14" s="2" customFormat="1" x14ac:dyDescent="0.3">
      <c r="A73" s="2" t="s">
        <v>107</v>
      </c>
      <c r="B73" s="2">
        <v>-2.9</v>
      </c>
      <c r="C73" s="2">
        <v>30.9</v>
      </c>
      <c r="D73" s="2">
        <v>31.3</v>
      </c>
      <c r="E73" s="2" t="s">
        <v>185</v>
      </c>
      <c r="F73" s="2" t="s">
        <v>192</v>
      </c>
      <c r="H73" s="2">
        <v>1</v>
      </c>
      <c r="I73" s="2">
        <v>1</v>
      </c>
      <c r="J73" s="2" t="s">
        <v>185</v>
      </c>
      <c r="K73" s="2" t="s">
        <v>193</v>
      </c>
      <c r="M73" s="2">
        <v>1</v>
      </c>
      <c r="N73" s="2">
        <v>1</v>
      </c>
    </row>
    <row r="74" spans="1:14" s="2" customFormat="1" x14ac:dyDescent="0.3">
      <c r="A74" s="2" t="s">
        <v>107</v>
      </c>
      <c r="B74" s="2">
        <v>-2.9</v>
      </c>
      <c r="C74" s="2">
        <v>30.9</v>
      </c>
      <c r="D74" s="2">
        <v>31.3</v>
      </c>
      <c r="E74" s="2" t="s">
        <v>185</v>
      </c>
      <c r="F74" s="2" t="s">
        <v>192</v>
      </c>
      <c r="H74" s="2">
        <v>1</v>
      </c>
      <c r="I74" s="2">
        <v>1</v>
      </c>
      <c r="J74" s="2" t="s">
        <v>203</v>
      </c>
      <c r="K74" s="2" t="s">
        <v>204</v>
      </c>
      <c r="M74" s="2">
        <v>2</v>
      </c>
      <c r="N74" s="2">
        <v>1</v>
      </c>
    </row>
    <row r="75" spans="1:14" x14ac:dyDescent="0.3">
      <c r="A75" t="s">
        <v>108</v>
      </c>
      <c r="B75">
        <v>-8.4</v>
      </c>
      <c r="C75">
        <v>10.43</v>
      </c>
      <c r="D75">
        <v>12.5</v>
      </c>
      <c r="E75" t="s">
        <v>185</v>
      </c>
      <c r="F75" t="s">
        <v>192</v>
      </c>
      <c r="H75">
        <v>1</v>
      </c>
      <c r="I75">
        <v>1</v>
      </c>
      <c r="J75" t="s">
        <v>185</v>
      </c>
      <c r="K75" t="s">
        <v>193</v>
      </c>
      <c r="M75">
        <v>1</v>
      </c>
      <c r="N75">
        <v>1</v>
      </c>
    </row>
    <row r="76" spans="1:14" x14ac:dyDescent="0.3">
      <c r="A76" t="s">
        <v>109</v>
      </c>
      <c r="B76">
        <v>1.3</v>
      </c>
      <c r="C76">
        <v>41.83</v>
      </c>
      <c r="D76">
        <v>34.299999999999997</v>
      </c>
      <c r="E76" t="s">
        <v>185</v>
      </c>
      <c r="F76" t="s">
        <v>192</v>
      </c>
      <c r="H76">
        <v>1</v>
      </c>
      <c r="I76">
        <v>1</v>
      </c>
      <c r="J76" t="s">
        <v>185</v>
      </c>
      <c r="K76" t="s">
        <v>193</v>
      </c>
      <c r="M76">
        <v>1</v>
      </c>
      <c r="N76">
        <v>1</v>
      </c>
    </row>
    <row r="77" spans="1:14" s="2" customFormat="1" x14ac:dyDescent="0.3">
      <c r="A77" s="2" t="s">
        <v>110</v>
      </c>
      <c r="B77" s="2">
        <v>1.7</v>
      </c>
      <c r="C77" s="2">
        <v>7.99</v>
      </c>
      <c r="D77" s="2">
        <v>9.6999999999999993</v>
      </c>
      <c r="E77" s="2" t="s">
        <v>185</v>
      </c>
      <c r="F77" s="2" t="s">
        <v>192</v>
      </c>
      <c r="H77" s="2">
        <v>1</v>
      </c>
      <c r="I77" s="2">
        <v>1</v>
      </c>
      <c r="J77" s="2" t="s">
        <v>185</v>
      </c>
      <c r="K77" s="2" t="s">
        <v>193</v>
      </c>
      <c r="M77" s="2">
        <v>1</v>
      </c>
      <c r="N77" s="2">
        <v>1</v>
      </c>
    </row>
    <row r="78" spans="1:14" s="2" customFormat="1" x14ac:dyDescent="0.3">
      <c r="A78" s="2" t="s">
        <v>110</v>
      </c>
      <c r="B78" s="2">
        <v>1.7</v>
      </c>
      <c r="C78" s="2">
        <v>7.99</v>
      </c>
      <c r="D78" s="2">
        <v>9.6999999999999993</v>
      </c>
      <c r="E78" s="2" t="s">
        <v>185</v>
      </c>
      <c r="F78" s="2" t="s">
        <v>192</v>
      </c>
      <c r="H78" s="2">
        <v>1</v>
      </c>
      <c r="I78" s="2">
        <v>1</v>
      </c>
      <c r="J78" s="2" t="s">
        <v>203</v>
      </c>
      <c r="K78" s="2" t="s">
        <v>204</v>
      </c>
      <c r="M78" s="2">
        <v>2</v>
      </c>
      <c r="N78" s="2">
        <v>1</v>
      </c>
    </row>
    <row r="79" spans="1:14" x14ac:dyDescent="0.3">
      <c r="A79" t="s">
        <v>111</v>
      </c>
      <c r="B79">
        <v>-14.8</v>
      </c>
      <c r="C79">
        <v>9.8800000000000008</v>
      </c>
      <c r="D79">
        <v>15.2</v>
      </c>
      <c r="E79" t="s">
        <v>185</v>
      </c>
      <c r="F79" t="s">
        <v>192</v>
      </c>
      <c r="H79">
        <v>1</v>
      </c>
      <c r="I79">
        <v>1</v>
      </c>
      <c r="J79" t="s">
        <v>185</v>
      </c>
      <c r="K79" t="s">
        <v>193</v>
      </c>
      <c r="M79">
        <v>1</v>
      </c>
      <c r="N79">
        <v>1</v>
      </c>
    </row>
    <row r="80" spans="1:14" s="2" customFormat="1" x14ac:dyDescent="0.3">
      <c r="A80" s="2" t="s">
        <v>112</v>
      </c>
      <c r="B80" s="2">
        <v>-1.9</v>
      </c>
      <c r="C80" s="2">
        <v>14.72</v>
      </c>
      <c r="D80" s="2">
        <v>18.2</v>
      </c>
      <c r="E80" s="2" t="s">
        <v>185</v>
      </c>
      <c r="F80" s="2" t="s">
        <v>192</v>
      </c>
      <c r="H80" s="2">
        <v>1</v>
      </c>
      <c r="I80" s="2">
        <v>1</v>
      </c>
      <c r="J80" s="2" t="s">
        <v>185</v>
      </c>
      <c r="K80" s="2" t="s">
        <v>193</v>
      </c>
      <c r="M80" s="2">
        <v>1</v>
      </c>
      <c r="N80" s="2">
        <v>1</v>
      </c>
    </row>
    <row r="81" spans="1:14" s="2" customFormat="1" x14ac:dyDescent="0.3">
      <c r="A81" s="2" t="s">
        <v>112</v>
      </c>
      <c r="B81" s="2">
        <v>-1.9</v>
      </c>
      <c r="C81" s="2">
        <v>14.72</v>
      </c>
      <c r="D81" s="2">
        <v>18.2</v>
      </c>
      <c r="E81" s="2" t="s">
        <v>185</v>
      </c>
      <c r="F81" s="2" t="s">
        <v>192</v>
      </c>
      <c r="H81" s="2">
        <v>1</v>
      </c>
      <c r="I81" s="2">
        <v>1</v>
      </c>
      <c r="J81" s="2" t="s">
        <v>203</v>
      </c>
      <c r="K81" s="2" t="s">
        <v>204</v>
      </c>
      <c r="M81" s="2">
        <v>2</v>
      </c>
      <c r="N81" s="2">
        <v>1</v>
      </c>
    </row>
    <row r="82" spans="1:14" x14ac:dyDescent="0.3">
      <c r="A82" t="s">
        <v>113</v>
      </c>
      <c r="B82">
        <v>-3.9</v>
      </c>
      <c r="C82">
        <v>13.5</v>
      </c>
      <c r="D82">
        <v>15</v>
      </c>
      <c r="E82" t="s">
        <v>185</v>
      </c>
      <c r="F82" t="s">
        <v>192</v>
      </c>
      <c r="H82">
        <v>1</v>
      </c>
      <c r="I82">
        <v>1</v>
      </c>
      <c r="J82" t="s">
        <v>185</v>
      </c>
      <c r="K82" t="s">
        <v>193</v>
      </c>
      <c r="M82">
        <v>1</v>
      </c>
      <c r="N82">
        <v>1</v>
      </c>
    </row>
    <row r="83" spans="1:14" s="2" customFormat="1" x14ac:dyDescent="0.3">
      <c r="A83" s="2" t="s">
        <v>114</v>
      </c>
      <c r="B83" s="2">
        <v>-8.6999999999999993</v>
      </c>
      <c r="C83" s="2">
        <v>7.27</v>
      </c>
      <c r="D83" s="2">
        <v>6.8</v>
      </c>
      <c r="E83" s="2" t="s">
        <v>185</v>
      </c>
      <c r="F83" s="2" t="s">
        <v>192</v>
      </c>
      <c r="H83" s="2">
        <v>1</v>
      </c>
      <c r="I83" s="2">
        <v>1</v>
      </c>
      <c r="J83" s="2" t="s">
        <v>185</v>
      </c>
      <c r="K83" s="2" t="s">
        <v>193</v>
      </c>
      <c r="M83" s="2">
        <v>1</v>
      </c>
      <c r="N83" s="2">
        <v>1</v>
      </c>
    </row>
    <row r="84" spans="1:14" s="2" customFormat="1" x14ac:dyDescent="0.3">
      <c r="A84" s="2" t="s">
        <v>114</v>
      </c>
      <c r="B84" s="2">
        <v>-8.6999999999999993</v>
      </c>
      <c r="C84" s="2">
        <v>7.27</v>
      </c>
      <c r="D84" s="2">
        <v>6.8</v>
      </c>
      <c r="E84" s="2" t="s">
        <v>185</v>
      </c>
      <c r="F84" s="2" t="s">
        <v>192</v>
      </c>
      <c r="H84" s="2">
        <v>1</v>
      </c>
      <c r="I84" s="2">
        <v>1</v>
      </c>
      <c r="J84" s="2" t="s">
        <v>203</v>
      </c>
      <c r="K84" s="2" t="s">
        <v>204</v>
      </c>
      <c r="M84" s="2">
        <v>2</v>
      </c>
      <c r="N84" s="2">
        <v>1</v>
      </c>
    </row>
    <row r="85" spans="1:14" s="2" customFormat="1" x14ac:dyDescent="0.3">
      <c r="A85" s="2" t="s">
        <v>115</v>
      </c>
      <c r="B85" s="2">
        <v>-4.0999999999999996</v>
      </c>
      <c r="C85" s="2">
        <v>14.81</v>
      </c>
      <c r="D85" s="2">
        <v>13.2</v>
      </c>
      <c r="E85" s="2" t="s">
        <v>185</v>
      </c>
      <c r="F85" s="2" t="s">
        <v>192</v>
      </c>
      <c r="H85" s="2">
        <v>1</v>
      </c>
      <c r="I85" s="2">
        <v>1</v>
      </c>
      <c r="J85" s="2" t="s">
        <v>185</v>
      </c>
      <c r="K85" s="2" t="s">
        <v>193</v>
      </c>
      <c r="M85" s="2">
        <v>1</v>
      </c>
      <c r="N85" s="2">
        <v>1</v>
      </c>
    </row>
    <row r="86" spans="1:14" s="2" customFormat="1" x14ac:dyDescent="0.3">
      <c r="A86" s="2" t="s">
        <v>115</v>
      </c>
      <c r="B86" s="2">
        <v>-4.0999999999999996</v>
      </c>
      <c r="C86" s="2">
        <v>14.81</v>
      </c>
      <c r="D86" s="2">
        <v>13.2</v>
      </c>
      <c r="E86" s="2" t="s">
        <v>185</v>
      </c>
      <c r="F86" s="2" t="s">
        <v>192</v>
      </c>
      <c r="H86" s="2">
        <v>1</v>
      </c>
      <c r="I86" s="2">
        <v>1</v>
      </c>
      <c r="J86" s="2" t="s">
        <v>203</v>
      </c>
      <c r="K86" s="2" t="s">
        <v>204</v>
      </c>
      <c r="M86" s="2">
        <v>2</v>
      </c>
      <c r="N86" s="2">
        <v>1</v>
      </c>
    </row>
    <row r="87" spans="1:14" x14ac:dyDescent="0.3">
      <c r="A87" t="s">
        <v>116</v>
      </c>
      <c r="B87">
        <v>5.7</v>
      </c>
      <c r="C87">
        <v>16.39</v>
      </c>
      <c r="D87">
        <v>15.9</v>
      </c>
      <c r="E87" t="s">
        <v>185</v>
      </c>
      <c r="F87" t="s">
        <v>192</v>
      </c>
      <c r="H87">
        <v>1</v>
      </c>
      <c r="I87">
        <v>1</v>
      </c>
      <c r="J87" t="s">
        <v>185</v>
      </c>
      <c r="K87" t="s">
        <v>193</v>
      </c>
      <c r="M87">
        <v>1</v>
      </c>
      <c r="N87">
        <v>1</v>
      </c>
    </row>
    <row r="88" spans="1:14" s="2" customFormat="1" x14ac:dyDescent="0.3">
      <c r="A88" s="2" t="s">
        <v>117</v>
      </c>
      <c r="B88" s="2">
        <v>-3.3</v>
      </c>
      <c r="C88" s="2">
        <v>14.49</v>
      </c>
      <c r="D88" s="2">
        <v>15.6</v>
      </c>
      <c r="E88" s="2" t="s">
        <v>185</v>
      </c>
      <c r="F88" s="2" t="s">
        <v>192</v>
      </c>
      <c r="H88" s="2">
        <v>1</v>
      </c>
      <c r="I88" s="2">
        <v>1</v>
      </c>
      <c r="J88" s="2" t="s">
        <v>185</v>
      </c>
      <c r="K88" s="2" t="s">
        <v>193</v>
      </c>
      <c r="M88" s="2">
        <v>1</v>
      </c>
      <c r="N88" s="2">
        <v>1</v>
      </c>
    </row>
    <row r="89" spans="1:14" s="2" customFormat="1" x14ac:dyDescent="0.3">
      <c r="A89" s="2" t="s">
        <v>117</v>
      </c>
      <c r="B89" s="2">
        <v>-3.3</v>
      </c>
      <c r="C89" s="2">
        <v>14.49</v>
      </c>
      <c r="D89" s="2">
        <v>15.6</v>
      </c>
      <c r="E89" s="2" t="s">
        <v>185</v>
      </c>
      <c r="F89" s="2" t="s">
        <v>192</v>
      </c>
      <c r="H89" s="2">
        <v>1</v>
      </c>
      <c r="I89" s="2">
        <v>1</v>
      </c>
      <c r="J89" s="2" t="s">
        <v>203</v>
      </c>
      <c r="K89" s="2" t="s">
        <v>204</v>
      </c>
      <c r="M89" s="2">
        <v>2</v>
      </c>
      <c r="N89" s="2">
        <v>1</v>
      </c>
    </row>
    <row r="90" spans="1:14" x14ac:dyDescent="0.3">
      <c r="A90" t="s">
        <v>118</v>
      </c>
      <c r="B90">
        <v>2.2000000000000002</v>
      </c>
      <c r="C90">
        <v>39.28</v>
      </c>
      <c r="D90">
        <v>34.700000000000003</v>
      </c>
      <c r="E90" t="s">
        <v>185</v>
      </c>
      <c r="F90" t="s">
        <v>192</v>
      </c>
      <c r="H90">
        <v>1</v>
      </c>
      <c r="I90">
        <v>1</v>
      </c>
      <c r="J90" t="s">
        <v>185</v>
      </c>
      <c r="K90" t="s">
        <v>193</v>
      </c>
      <c r="M90">
        <v>1</v>
      </c>
      <c r="N90">
        <v>1</v>
      </c>
    </row>
    <row r="91" spans="1:14" s="2" customFormat="1" x14ac:dyDescent="0.3">
      <c r="A91" s="2" t="s">
        <v>119</v>
      </c>
      <c r="B91" s="2">
        <v>1.9</v>
      </c>
      <c r="C91" s="2">
        <v>25.42</v>
      </c>
      <c r="D91" s="2">
        <v>25.9</v>
      </c>
      <c r="E91" s="2" t="s">
        <v>185</v>
      </c>
      <c r="F91" s="2" t="s">
        <v>192</v>
      </c>
      <c r="H91" s="2">
        <v>1</v>
      </c>
      <c r="I91" s="2">
        <v>1</v>
      </c>
      <c r="J91" s="2" t="s">
        <v>185</v>
      </c>
      <c r="K91" s="2" t="s">
        <v>193</v>
      </c>
      <c r="M91" s="2">
        <v>1</v>
      </c>
      <c r="N91" s="2">
        <v>1</v>
      </c>
    </row>
    <row r="92" spans="1:14" s="2" customFormat="1" x14ac:dyDescent="0.3">
      <c r="A92" s="2" t="s">
        <v>119</v>
      </c>
      <c r="B92" s="2">
        <v>1.9</v>
      </c>
      <c r="C92" s="2">
        <v>25.42</v>
      </c>
      <c r="D92" s="2">
        <v>25.9</v>
      </c>
      <c r="E92" s="2" t="s">
        <v>185</v>
      </c>
      <c r="F92" s="2" t="s">
        <v>192</v>
      </c>
      <c r="H92" s="2">
        <v>1</v>
      </c>
      <c r="I92" s="2">
        <v>1</v>
      </c>
      <c r="J92" s="2" t="s">
        <v>203</v>
      </c>
      <c r="K92" s="2" t="s">
        <v>204</v>
      </c>
      <c r="M92" s="2">
        <v>2</v>
      </c>
      <c r="N92" s="2">
        <v>1</v>
      </c>
    </row>
    <row r="93" spans="1:14" x14ac:dyDescent="0.3">
      <c r="A93" t="s">
        <v>120</v>
      </c>
      <c r="B93">
        <v>7.3</v>
      </c>
      <c r="C93">
        <v>66.03</v>
      </c>
      <c r="D93">
        <v>57.3</v>
      </c>
      <c r="E93" t="s">
        <v>185</v>
      </c>
      <c r="F93" t="s">
        <v>192</v>
      </c>
      <c r="H93">
        <v>1</v>
      </c>
      <c r="I93">
        <v>1</v>
      </c>
      <c r="J93" t="s">
        <v>185</v>
      </c>
      <c r="K93" t="s">
        <v>193</v>
      </c>
      <c r="M93">
        <v>1</v>
      </c>
      <c r="N93">
        <v>1</v>
      </c>
    </row>
    <row r="94" spans="1:14" x14ac:dyDescent="0.3">
      <c r="A94" t="s">
        <v>121</v>
      </c>
      <c r="B94">
        <v>21.1</v>
      </c>
      <c r="C94">
        <v>46.3</v>
      </c>
      <c r="D94">
        <v>46.1</v>
      </c>
      <c r="E94" t="s">
        <v>185</v>
      </c>
      <c r="F94" t="s">
        <v>192</v>
      </c>
      <c r="H94">
        <v>1</v>
      </c>
      <c r="I94">
        <v>1</v>
      </c>
      <c r="J94" t="s">
        <v>185</v>
      </c>
      <c r="K94" t="s">
        <v>193</v>
      </c>
      <c r="M94">
        <v>1</v>
      </c>
      <c r="N94">
        <v>1</v>
      </c>
    </row>
    <row r="95" spans="1:14" x14ac:dyDescent="0.3">
      <c r="A95" t="s">
        <v>122</v>
      </c>
      <c r="B95">
        <v>-10.9</v>
      </c>
      <c r="C95">
        <v>39.94</v>
      </c>
      <c r="D95">
        <v>35.200000000000003</v>
      </c>
      <c r="E95" t="s">
        <v>185</v>
      </c>
      <c r="F95" t="s">
        <v>192</v>
      </c>
      <c r="H95">
        <v>1</v>
      </c>
      <c r="I95">
        <v>1</v>
      </c>
      <c r="J95" t="s">
        <v>185</v>
      </c>
      <c r="K95" t="s">
        <v>193</v>
      </c>
      <c r="M95">
        <v>1</v>
      </c>
      <c r="N95">
        <v>1</v>
      </c>
    </row>
    <row r="96" spans="1:14" x14ac:dyDescent="0.3">
      <c r="A96" t="s">
        <v>123</v>
      </c>
      <c r="B96">
        <v>0.3</v>
      </c>
      <c r="C96">
        <v>44.45</v>
      </c>
      <c r="D96">
        <v>36.5</v>
      </c>
      <c r="E96" t="s">
        <v>185</v>
      </c>
      <c r="F96" t="s">
        <v>192</v>
      </c>
      <c r="H96">
        <v>1</v>
      </c>
      <c r="I96">
        <v>1</v>
      </c>
      <c r="J96" t="s">
        <v>185</v>
      </c>
      <c r="K96" t="s">
        <v>193</v>
      </c>
      <c r="M96">
        <v>1</v>
      </c>
      <c r="N96">
        <v>1</v>
      </c>
    </row>
    <row r="97" spans="1:14" x14ac:dyDescent="0.3">
      <c r="A97" t="s">
        <v>124</v>
      </c>
      <c r="B97">
        <v>-1</v>
      </c>
      <c r="C97">
        <v>46.91</v>
      </c>
      <c r="D97">
        <v>45.2</v>
      </c>
      <c r="E97" t="s">
        <v>185</v>
      </c>
      <c r="F97" t="s">
        <v>192</v>
      </c>
      <c r="H97">
        <v>1</v>
      </c>
      <c r="I97">
        <v>1</v>
      </c>
      <c r="J97" t="s">
        <v>185</v>
      </c>
      <c r="K97" t="s">
        <v>193</v>
      </c>
      <c r="M97">
        <v>1</v>
      </c>
      <c r="N97">
        <v>1</v>
      </c>
    </row>
    <row r="98" spans="1:14" s="2" customFormat="1" x14ac:dyDescent="0.3">
      <c r="A98" s="2" t="s">
        <v>125</v>
      </c>
      <c r="B98" s="2">
        <v>7.7</v>
      </c>
      <c r="C98" s="2">
        <v>30</v>
      </c>
      <c r="D98" s="2">
        <v>23.7</v>
      </c>
      <c r="E98" s="2" t="s">
        <v>185</v>
      </c>
      <c r="F98" s="2" t="s">
        <v>192</v>
      </c>
      <c r="H98" s="2">
        <v>1</v>
      </c>
      <c r="I98" s="2">
        <v>1</v>
      </c>
      <c r="J98" s="2" t="s">
        <v>205</v>
      </c>
      <c r="K98" s="2" t="s">
        <v>206</v>
      </c>
      <c r="L98" s="2" t="s">
        <v>207</v>
      </c>
      <c r="M98" s="2">
        <v>2</v>
      </c>
      <c r="N98" s="2">
        <v>1</v>
      </c>
    </row>
    <row r="99" spans="1:14" s="2" customFormat="1" x14ac:dyDescent="0.3">
      <c r="A99" s="2" t="s">
        <v>125</v>
      </c>
      <c r="B99" s="2">
        <v>7.7</v>
      </c>
      <c r="C99" s="2">
        <v>30</v>
      </c>
      <c r="D99" s="2">
        <v>23.7</v>
      </c>
      <c r="E99" s="2" t="s">
        <v>185</v>
      </c>
      <c r="F99" s="2" t="s">
        <v>192</v>
      </c>
      <c r="H99" s="2">
        <v>1</v>
      </c>
      <c r="I99" s="2">
        <v>1</v>
      </c>
      <c r="J99" s="2" t="s">
        <v>185</v>
      </c>
      <c r="K99" s="2" t="s">
        <v>193</v>
      </c>
      <c r="M99" s="2">
        <v>1</v>
      </c>
      <c r="N99" s="2">
        <v>1</v>
      </c>
    </row>
    <row r="100" spans="1:14" x14ac:dyDescent="0.3">
      <c r="A100" t="s">
        <v>126</v>
      </c>
      <c r="B100">
        <v>-11.4</v>
      </c>
      <c r="C100">
        <v>2.2000000000000002</v>
      </c>
      <c r="D100">
        <v>3.5</v>
      </c>
      <c r="E100" t="s">
        <v>185</v>
      </c>
      <c r="F100" t="s">
        <v>192</v>
      </c>
      <c r="H100">
        <v>1</v>
      </c>
      <c r="I100">
        <v>1</v>
      </c>
      <c r="J100" t="s">
        <v>185</v>
      </c>
      <c r="K100" t="s">
        <v>193</v>
      </c>
      <c r="M100">
        <v>1</v>
      </c>
      <c r="N100">
        <v>1</v>
      </c>
    </row>
    <row r="101" spans="1:14" x14ac:dyDescent="0.3">
      <c r="A101" t="s">
        <v>127</v>
      </c>
      <c r="B101">
        <v>10.5</v>
      </c>
      <c r="C101">
        <v>26.91</v>
      </c>
      <c r="D101">
        <v>28.5</v>
      </c>
      <c r="E101" t="s">
        <v>185</v>
      </c>
      <c r="F101" t="s">
        <v>192</v>
      </c>
      <c r="H101">
        <v>1</v>
      </c>
      <c r="I101">
        <v>1</v>
      </c>
      <c r="J101" t="s">
        <v>185</v>
      </c>
      <c r="K101" t="s">
        <v>193</v>
      </c>
      <c r="M101">
        <v>1</v>
      </c>
      <c r="N101">
        <v>1</v>
      </c>
    </row>
    <row r="102" spans="1:14" x14ac:dyDescent="0.3">
      <c r="A102" t="s">
        <v>208</v>
      </c>
      <c r="B102">
        <v>-1.5</v>
      </c>
      <c r="C102">
        <v>45.59</v>
      </c>
      <c r="D102">
        <v>35.799999999999997</v>
      </c>
      <c r="E102" t="s">
        <v>185</v>
      </c>
      <c r="F102" t="s">
        <v>192</v>
      </c>
      <c r="H102">
        <v>1</v>
      </c>
      <c r="I102">
        <v>1</v>
      </c>
      <c r="J102" t="s">
        <v>185</v>
      </c>
      <c r="K102" t="s">
        <v>193</v>
      </c>
      <c r="M102">
        <v>1</v>
      </c>
      <c r="N102">
        <v>1</v>
      </c>
    </row>
    <row r="103" spans="1:14" x14ac:dyDescent="0.3">
      <c r="A103" t="s">
        <v>209</v>
      </c>
      <c r="B103">
        <v>-3.2</v>
      </c>
      <c r="C103">
        <v>26.01</v>
      </c>
      <c r="D103">
        <v>22.6</v>
      </c>
      <c r="E103" t="s">
        <v>185</v>
      </c>
      <c r="F103" t="s">
        <v>192</v>
      </c>
      <c r="H103">
        <v>1</v>
      </c>
      <c r="I103">
        <v>1</v>
      </c>
      <c r="J103" t="s">
        <v>185</v>
      </c>
      <c r="K103" t="s">
        <v>193</v>
      </c>
      <c r="M103">
        <v>1</v>
      </c>
      <c r="N103">
        <v>1</v>
      </c>
    </row>
    <row r="104" spans="1:14" x14ac:dyDescent="0.3">
      <c r="A104" t="s">
        <v>210</v>
      </c>
      <c r="B104">
        <v>-1.8</v>
      </c>
      <c r="C104">
        <v>36.729999999999997</v>
      </c>
      <c r="D104">
        <v>27.6</v>
      </c>
      <c r="E104" t="s">
        <v>185</v>
      </c>
      <c r="F104" t="s">
        <v>192</v>
      </c>
      <c r="H104">
        <v>1</v>
      </c>
      <c r="I104">
        <v>1</v>
      </c>
      <c r="J104" t="s">
        <v>185</v>
      </c>
      <c r="K104" t="s">
        <v>193</v>
      </c>
      <c r="M104">
        <v>1</v>
      </c>
      <c r="N104">
        <v>1</v>
      </c>
    </row>
    <row r="105" spans="1:14" x14ac:dyDescent="0.3">
      <c r="A105" t="s">
        <v>211</v>
      </c>
      <c r="B105">
        <v>-18.2</v>
      </c>
      <c r="C105">
        <v>14.96</v>
      </c>
      <c r="D105">
        <v>15.5</v>
      </c>
      <c r="E105" t="s">
        <v>185</v>
      </c>
      <c r="F105" t="s">
        <v>192</v>
      </c>
      <c r="H105">
        <v>1</v>
      </c>
      <c r="I105">
        <v>1</v>
      </c>
      <c r="J105" t="s">
        <v>185</v>
      </c>
      <c r="K105" t="s">
        <v>193</v>
      </c>
      <c r="M105">
        <v>1</v>
      </c>
      <c r="N105">
        <v>1</v>
      </c>
    </row>
    <row r="106" spans="1:14" x14ac:dyDescent="0.3">
      <c r="A106" t="s">
        <v>212</v>
      </c>
      <c r="B106">
        <v>-12</v>
      </c>
      <c r="C106">
        <v>8.99</v>
      </c>
      <c r="D106">
        <v>5.5</v>
      </c>
      <c r="E106" t="s">
        <v>185</v>
      </c>
      <c r="F106" t="s">
        <v>192</v>
      </c>
      <c r="H106">
        <v>1</v>
      </c>
      <c r="I106">
        <v>1</v>
      </c>
      <c r="J106" t="s">
        <v>185</v>
      </c>
      <c r="K106" t="s">
        <v>193</v>
      </c>
      <c r="M106">
        <v>1</v>
      </c>
      <c r="N106">
        <v>1</v>
      </c>
    </row>
    <row r="107" spans="1:14" x14ac:dyDescent="0.3">
      <c r="A107" t="s">
        <v>213</v>
      </c>
      <c r="B107">
        <v>-10.199999999999999</v>
      </c>
      <c r="C107">
        <v>6.08</v>
      </c>
      <c r="D107">
        <v>7.1</v>
      </c>
      <c r="E107" t="s">
        <v>185</v>
      </c>
      <c r="F107" t="s">
        <v>192</v>
      </c>
      <c r="H107">
        <v>1</v>
      </c>
      <c r="I107">
        <v>1</v>
      </c>
      <c r="J107" t="s">
        <v>185</v>
      </c>
      <c r="K107" t="s">
        <v>193</v>
      </c>
      <c r="M107">
        <v>1</v>
      </c>
      <c r="N107">
        <v>1</v>
      </c>
    </row>
    <row r="108" spans="1:14" x14ac:dyDescent="0.3">
      <c r="A108" t="s">
        <v>214</v>
      </c>
      <c r="B108">
        <v>-13.7</v>
      </c>
      <c r="C108">
        <v>1.49</v>
      </c>
      <c r="D108">
        <v>7.8</v>
      </c>
      <c r="E108" t="s">
        <v>185</v>
      </c>
      <c r="F108" t="s">
        <v>192</v>
      </c>
      <c r="H108">
        <v>1</v>
      </c>
      <c r="I108">
        <v>1</v>
      </c>
      <c r="J108" t="s">
        <v>185</v>
      </c>
      <c r="K108" t="s">
        <v>193</v>
      </c>
      <c r="M108">
        <v>1</v>
      </c>
      <c r="N108">
        <v>1</v>
      </c>
    </row>
    <row r="109" spans="1:14" x14ac:dyDescent="0.3">
      <c r="A109" t="s">
        <v>215</v>
      </c>
      <c r="B109">
        <v>7.8</v>
      </c>
      <c r="C109">
        <v>25.45</v>
      </c>
      <c r="D109">
        <v>21.1</v>
      </c>
      <c r="E109" t="s">
        <v>185</v>
      </c>
      <c r="F109" t="s">
        <v>192</v>
      </c>
      <c r="H109">
        <v>1</v>
      </c>
      <c r="I109">
        <v>1</v>
      </c>
      <c r="J109" t="s">
        <v>185</v>
      </c>
      <c r="K109" t="s">
        <v>193</v>
      </c>
      <c r="M109">
        <v>1</v>
      </c>
      <c r="N109">
        <v>1</v>
      </c>
    </row>
    <row r="110" spans="1:14" x14ac:dyDescent="0.3">
      <c r="A110" t="s">
        <v>216</v>
      </c>
      <c r="B110">
        <v>0.2</v>
      </c>
      <c r="C110">
        <v>32.9</v>
      </c>
      <c r="D110">
        <v>25.1</v>
      </c>
      <c r="E110" t="s">
        <v>185</v>
      </c>
      <c r="F110" t="s">
        <v>192</v>
      </c>
      <c r="H110">
        <v>1</v>
      </c>
      <c r="I110">
        <v>1</v>
      </c>
      <c r="J110" t="s">
        <v>185</v>
      </c>
      <c r="K110" t="s">
        <v>193</v>
      </c>
      <c r="M110">
        <v>1</v>
      </c>
      <c r="N110">
        <v>1</v>
      </c>
    </row>
    <row r="111" spans="1:14" x14ac:dyDescent="0.3">
      <c r="A111" t="s">
        <v>217</v>
      </c>
      <c r="B111">
        <v>-10.9</v>
      </c>
      <c r="C111">
        <v>16.96</v>
      </c>
      <c r="D111">
        <v>16.2</v>
      </c>
      <c r="E111" t="s">
        <v>185</v>
      </c>
      <c r="F111" t="s">
        <v>192</v>
      </c>
      <c r="H111">
        <v>1</v>
      </c>
      <c r="I111">
        <v>1</v>
      </c>
      <c r="J111" t="s">
        <v>185</v>
      </c>
      <c r="K111" t="s">
        <v>193</v>
      </c>
      <c r="M111">
        <v>1</v>
      </c>
      <c r="N111">
        <v>1</v>
      </c>
    </row>
    <row r="112" spans="1:14" x14ac:dyDescent="0.3">
      <c r="A112" t="s">
        <v>218</v>
      </c>
      <c r="B112">
        <v>-9.1</v>
      </c>
      <c r="C112">
        <v>21.84</v>
      </c>
      <c r="D112">
        <v>14</v>
      </c>
      <c r="E112" t="s">
        <v>185</v>
      </c>
      <c r="F112" t="s">
        <v>192</v>
      </c>
      <c r="H112">
        <v>1</v>
      </c>
      <c r="I112">
        <v>1</v>
      </c>
      <c r="J112" t="s">
        <v>185</v>
      </c>
      <c r="K112" t="s">
        <v>193</v>
      </c>
      <c r="M112">
        <v>1</v>
      </c>
      <c r="N112">
        <v>1</v>
      </c>
    </row>
    <row r="113" spans="1:14" x14ac:dyDescent="0.3">
      <c r="A113" t="s">
        <v>219</v>
      </c>
      <c r="B113">
        <v>-10</v>
      </c>
      <c r="C113">
        <v>51.4</v>
      </c>
      <c r="D113">
        <v>42.3</v>
      </c>
      <c r="E113" t="s">
        <v>185</v>
      </c>
      <c r="F113" t="s">
        <v>192</v>
      </c>
      <c r="H113">
        <v>1</v>
      </c>
      <c r="I113">
        <v>1</v>
      </c>
      <c r="J113" t="s">
        <v>185</v>
      </c>
      <c r="K113" t="s">
        <v>193</v>
      </c>
      <c r="M113">
        <v>1</v>
      </c>
      <c r="N113">
        <v>1</v>
      </c>
    </row>
    <row r="114" spans="1:14" x14ac:dyDescent="0.3">
      <c r="A114" t="s">
        <v>220</v>
      </c>
      <c r="B114">
        <v>-4.9000000000000004</v>
      </c>
      <c r="C114">
        <v>52.35</v>
      </c>
      <c r="D114">
        <v>45.5</v>
      </c>
      <c r="E114" t="s">
        <v>185</v>
      </c>
      <c r="F114" t="s">
        <v>192</v>
      </c>
      <c r="H114">
        <v>1</v>
      </c>
      <c r="I114">
        <v>1</v>
      </c>
      <c r="J114" t="s">
        <v>185</v>
      </c>
      <c r="K114" t="s">
        <v>193</v>
      </c>
      <c r="M114">
        <v>1</v>
      </c>
      <c r="N114">
        <v>1</v>
      </c>
    </row>
    <row r="115" spans="1:14" x14ac:dyDescent="0.3">
      <c r="A115" t="s">
        <v>221</v>
      </c>
      <c r="B115">
        <v>-0.6</v>
      </c>
      <c r="C115">
        <v>32.33</v>
      </c>
      <c r="D115">
        <v>26</v>
      </c>
      <c r="E115" t="s">
        <v>185</v>
      </c>
      <c r="F115" t="s">
        <v>192</v>
      </c>
      <c r="H115">
        <v>1</v>
      </c>
      <c r="I115">
        <v>1</v>
      </c>
      <c r="J115" t="s">
        <v>185</v>
      </c>
      <c r="K115" t="s">
        <v>193</v>
      </c>
      <c r="M115">
        <v>1</v>
      </c>
      <c r="N115">
        <v>1</v>
      </c>
    </row>
    <row r="116" spans="1:14" x14ac:dyDescent="0.3">
      <c r="A116" t="s">
        <v>222</v>
      </c>
      <c r="B116">
        <v>-5.3</v>
      </c>
      <c r="C116">
        <v>62.03</v>
      </c>
      <c r="D116">
        <v>46.6</v>
      </c>
      <c r="E116" t="s">
        <v>185</v>
      </c>
      <c r="F116" t="s">
        <v>192</v>
      </c>
      <c r="H116">
        <v>1</v>
      </c>
      <c r="I116">
        <v>1</v>
      </c>
      <c r="J116" t="s">
        <v>185</v>
      </c>
      <c r="K116" t="s">
        <v>193</v>
      </c>
      <c r="M116">
        <v>1</v>
      </c>
      <c r="N116">
        <v>1</v>
      </c>
    </row>
    <row r="117" spans="1:14" x14ac:dyDescent="0.3">
      <c r="A117" t="s">
        <v>223</v>
      </c>
      <c r="B117">
        <v>-7.3</v>
      </c>
      <c r="C117">
        <v>54.19</v>
      </c>
      <c r="D117">
        <v>42.5</v>
      </c>
      <c r="E117" t="s">
        <v>185</v>
      </c>
      <c r="F117" t="s">
        <v>192</v>
      </c>
      <c r="H117">
        <v>1</v>
      </c>
      <c r="I117">
        <v>1</v>
      </c>
      <c r="J117" t="s">
        <v>185</v>
      </c>
      <c r="K117" t="s">
        <v>193</v>
      </c>
      <c r="M117">
        <v>1</v>
      </c>
      <c r="N117">
        <v>1</v>
      </c>
    </row>
    <row r="118" spans="1:14" x14ac:dyDescent="0.3">
      <c r="A118" t="s">
        <v>224</v>
      </c>
      <c r="B118">
        <v>-16.7</v>
      </c>
      <c r="C118">
        <v>41.49</v>
      </c>
      <c r="D118">
        <v>32.6</v>
      </c>
      <c r="E118" t="s">
        <v>185</v>
      </c>
      <c r="F118" t="s">
        <v>192</v>
      </c>
      <c r="H118">
        <v>1</v>
      </c>
      <c r="I118">
        <v>1</v>
      </c>
      <c r="J118" t="s">
        <v>185</v>
      </c>
      <c r="K118" t="s">
        <v>193</v>
      </c>
      <c r="M118">
        <v>1</v>
      </c>
      <c r="N118">
        <v>1</v>
      </c>
    </row>
    <row r="119" spans="1:14" x14ac:dyDescent="0.3">
      <c r="A119" t="s">
        <v>225</v>
      </c>
      <c r="B119">
        <v>-19.100000000000001</v>
      </c>
      <c r="C119">
        <v>47.9</v>
      </c>
      <c r="D119">
        <v>37.9</v>
      </c>
      <c r="E119" t="s">
        <v>185</v>
      </c>
      <c r="F119" t="s">
        <v>192</v>
      </c>
      <c r="H119">
        <v>1</v>
      </c>
      <c r="I119">
        <v>1</v>
      </c>
      <c r="J119" t="s">
        <v>185</v>
      </c>
      <c r="K119" t="s">
        <v>193</v>
      </c>
      <c r="M119">
        <v>1</v>
      </c>
      <c r="N119">
        <v>1</v>
      </c>
    </row>
    <row r="120" spans="1:14" x14ac:dyDescent="0.3">
      <c r="A120" t="s">
        <v>226</v>
      </c>
      <c r="B120">
        <v>-20.7</v>
      </c>
      <c r="C120">
        <v>31.18</v>
      </c>
      <c r="D120">
        <v>23.6</v>
      </c>
      <c r="E120" t="s">
        <v>185</v>
      </c>
      <c r="F120" t="s">
        <v>192</v>
      </c>
      <c r="H120">
        <v>1</v>
      </c>
      <c r="I120">
        <v>1</v>
      </c>
      <c r="J120" t="s">
        <v>185</v>
      </c>
      <c r="K120" t="s">
        <v>193</v>
      </c>
      <c r="M120">
        <v>1</v>
      </c>
      <c r="N120">
        <v>1</v>
      </c>
    </row>
    <row r="121" spans="1:14" x14ac:dyDescent="0.3">
      <c r="A121" t="s">
        <v>227</v>
      </c>
      <c r="B121">
        <v>-13.7</v>
      </c>
      <c r="C121">
        <v>40.64</v>
      </c>
      <c r="D121">
        <v>29.1</v>
      </c>
      <c r="E121" t="s">
        <v>185</v>
      </c>
      <c r="F121" t="s">
        <v>192</v>
      </c>
      <c r="H121">
        <v>1</v>
      </c>
      <c r="I121">
        <v>1</v>
      </c>
      <c r="J121" t="s">
        <v>185</v>
      </c>
      <c r="K121" t="s">
        <v>193</v>
      </c>
      <c r="M121">
        <v>1</v>
      </c>
      <c r="N121">
        <v>1</v>
      </c>
    </row>
    <row r="122" spans="1:14" x14ac:dyDescent="0.3">
      <c r="A122" t="s">
        <v>228</v>
      </c>
      <c r="B122">
        <v>6.1</v>
      </c>
      <c r="C122">
        <v>32.520000000000003</v>
      </c>
      <c r="D122">
        <v>16.3</v>
      </c>
      <c r="E122" t="s">
        <v>185</v>
      </c>
      <c r="F122" t="s">
        <v>192</v>
      </c>
      <c r="H122">
        <v>1</v>
      </c>
      <c r="I122">
        <v>1</v>
      </c>
      <c r="J122" t="s">
        <v>185</v>
      </c>
      <c r="K122" t="s">
        <v>193</v>
      </c>
      <c r="M122">
        <v>1</v>
      </c>
      <c r="N122">
        <v>1</v>
      </c>
    </row>
    <row r="123" spans="1:14" x14ac:dyDescent="0.3">
      <c r="A123" t="s">
        <v>229</v>
      </c>
      <c r="B123">
        <v>3.3</v>
      </c>
      <c r="C123">
        <v>10.61</v>
      </c>
      <c r="D123">
        <v>11.9</v>
      </c>
      <c r="E123" t="s">
        <v>185</v>
      </c>
      <c r="F123" t="s">
        <v>192</v>
      </c>
      <c r="H123">
        <v>1</v>
      </c>
      <c r="I123">
        <v>1</v>
      </c>
      <c r="J123" t="s">
        <v>185</v>
      </c>
      <c r="K123" t="s">
        <v>193</v>
      </c>
      <c r="M123">
        <v>1</v>
      </c>
      <c r="N123">
        <v>1</v>
      </c>
    </row>
    <row r="124" spans="1:14" x14ac:dyDescent="0.3">
      <c r="A124" t="s">
        <v>230</v>
      </c>
      <c r="B124">
        <v>-7.3</v>
      </c>
      <c r="C124">
        <v>37.409999999999997</v>
      </c>
      <c r="D124">
        <v>24.4</v>
      </c>
      <c r="E124" t="s">
        <v>185</v>
      </c>
      <c r="F124" t="s">
        <v>192</v>
      </c>
      <c r="H124">
        <v>1</v>
      </c>
      <c r="I124">
        <v>1</v>
      </c>
      <c r="J124" t="s">
        <v>185</v>
      </c>
      <c r="K124" t="s">
        <v>193</v>
      </c>
      <c r="M124">
        <v>1</v>
      </c>
      <c r="N124">
        <v>1</v>
      </c>
    </row>
    <row r="125" spans="1:14" x14ac:dyDescent="0.3">
      <c r="A125" t="s">
        <v>231</v>
      </c>
      <c r="B125">
        <v>-3.2</v>
      </c>
      <c r="C125">
        <v>49.93</v>
      </c>
      <c r="D125">
        <v>35.200000000000003</v>
      </c>
      <c r="E125" t="s">
        <v>185</v>
      </c>
      <c r="F125" t="s">
        <v>192</v>
      </c>
      <c r="H125">
        <v>1</v>
      </c>
      <c r="I125">
        <v>1</v>
      </c>
      <c r="J125" t="s">
        <v>185</v>
      </c>
      <c r="K125" t="s">
        <v>193</v>
      </c>
      <c r="M125">
        <v>1</v>
      </c>
      <c r="N125">
        <v>1</v>
      </c>
    </row>
    <row r="126" spans="1:14" x14ac:dyDescent="0.3">
      <c r="A126" t="s">
        <v>232</v>
      </c>
      <c r="B126">
        <v>0.2</v>
      </c>
      <c r="C126">
        <v>19.37</v>
      </c>
      <c r="D126">
        <v>17.7</v>
      </c>
      <c r="E126" t="s">
        <v>185</v>
      </c>
      <c r="F126" t="s">
        <v>192</v>
      </c>
      <c r="H126">
        <v>1</v>
      </c>
      <c r="I126">
        <v>1</v>
      </c>
      <c r="J126" t="s">
        <v>185</v>
      </c>
      <c r="K126" t="s">
        <v>193</v>
      </c>
      <c r="M126">
        <v>1</v>
      </c>
      <c r="N126">
        <v>1</v>
      </c>
    </row>
    <row r="127" spans="1:14" x14ac:dyDescent="0.3">
      <c r="A127" t="s">
        <v>233</v>
      </c>
      <c r="B127">
        <v>-8.6</v>
      </c>
      <c r="C127">
        <v>9.65</v>
      </c>
      <c r="D127">
        <v>6.8</v>
      </c>
      <c r="E127" t="s">
        <v>185</v>
      </c>
      <c r="F127" t="s">
        <v>192</v>
      </c>
      <c r="H127">
        <v>1</v>
      </c>
      <c r="I127">
        <v>1</v>
      </c>
      <c r="J127" t="s">
        <v>185</v>
      </c>
      <c r="K127" t="s">
        <v>193</v>
      </c>
      <c r="M127">
        <v>1</v>
      </c>
      <c r="N127">
        <v>1</v>
      </c>
    </row>
    <row r="128" spans="1:14" x14ac:dyDescent="0.3">
      <c r="A128" t="s">
        <v>234</v>
      </c>
      <c r="B128">
        <v>-16.2</v>
      </c>
      <c r="C128">
        <v>15.27</v>
      </c>
      <c r="D128">
        <v>15.5</v>
      </c>
      <c r="E128" t="s">
        <v>185</v>
      </c>
      <c r="F128" t="s">
        <v>192</v>
      </c>
      <c r="H128">
        <v>1</v>
      </c>
      <c r="I128">
        <v>1</v>
      </c>
      <c r="J128" t="s">
        <v>185</v>
      </c>
      <c r="K128" t="s">
        <v>193</v>
      </c>
      <c r="M128">
        <v>1</v>
      </c>
      <c r="N128">
        <v>1</v>
      </c>
    </row>
    <row r="129" spans="1:14" x14ac:dyDescent="0.3">
      <c r="A129" t="s">
        <v>235</v>
      </c>
      <c r="B129">
        <v>-16</v>
      </c>
      <c r="C129">
        <v>58.51</v>
      </c>
      <c r="D129">
        <v>44.9</v>
      </c>
      <c r="E129" t="s">
        <v>185</v>
      </c>
      <c r="F129" t="s">
        <v>192</v>
      </c>
      <c r="H129">
        <v>1</v>
      </c>
      <c r="I129">
        <v>1</v>
      </c>
      <c r="J129" t="s">
        <v>185</v>
      </c>
      <c r="K129" t="s">
        <v>193</v>
      </c>
      <c r="M129">
        <v>1</v>
      </c>
      <c r="N129">
        <v>1</v>
      </c>
    </row>
    <row r="130" spans="1:14" x14ac:dyDescent="0.3">
      <c r="A130" t="s">
        <v>236</v>
      </c>
      <c r="B130">
        <v>-10.1</v>
      </c>
      <c r="C130">
        <v>53.8</v>
      </c>
      <c r="D130">
        <v>41.1</v>
      </c>
      <c r="E130" t="s">
        <v>185</v>
      </c>
      <c r="F130" t="s">
        <v>192</v>
      </c>
      <c r="H130">
        <v>1</v>
      </c>
      <c r="I130">
        <v>1</v>
      </c>
      <c r="J130" t="s">
        <v>185</v>
      </c>
      <c r="K130" t="s">
        <v>193</v>
      </c>
      <c r="M130">
        <v>1</v>
      </c>
      <c r="N130">
        <v>1</v>
      </c>
    </row>
    <row r="131" spans="1:14" x14ac:dyDescent="0.3">
      <c r="A131" t="s">
        <v>237</v>
      </c>
      <c r="B131">
        <v>-12.2</v>
      </c>
      <c r="C131">
        <v>30.71</v>
      </c>
      <c r="D131">
        <v>26.4</v>
      </c>
      <c r="E131" t="s">
        <v>185</v>
      </c>
      <c r="F131" t="s">
        <v>192</v>
      </c>
      <c r="H131">
        <v>1</v>
      </c>
      <c r="I131">
        <v>1</v>
      </c>
      <c r="J131" t="s">
        <v>185</v>
      </c>
      <c r="K131" t="s">
        <v>193</v>
      </c>
      <c r="M131">
        <v>1</v>
      </c>
      <c r="N131">
        <v>1</v>
      </c>
    </row>
    <row r="132" spans="1:14" x14ac:dyDescent="0.3">
      <c r="A132" t="s">
        <v>238</v>
      </c>
      <c r="B132">
        <v>-24.2</v>
      </c>
      <c r="C132">
        <v>46.19</v>
      </c>
      <c r="D132">
        <v>41.8</v>
      </c>
      <c r="E132" t="s">
        <v>185</v>
      </c>
      <c r="F132" t="s">
        <v>192</v>
      </c>
      <c r="H132">
        <v>1</v>
      </c>
      <c r="I132">
        <v>1</v>
      </c>
      <c r="J132" t="s">
        <v>185</v>
      </c>
      <c r="K132" t="s">
        <v>193</v>
      </c>
      <c r="M132">
        <v>1</v>
      </c>
      <c r="N132">
        <v>1</v>
      </c>
    </row>
    <row r="133" spans="1:14" x14ac:dyDescent="0.3">
      <c r="A133" t="s">
        <v>239</v>
      </c>
      <c r="B133">
        <v>-9.1</v>
      </c>
      <c r="C133">
        <v>39.770000000000003</v>
      </c>
      <c r="D133">
        <v>37.1</v>
      </c>
      <c r="E133" t="s">
        <v>185</v>
      </c>
      <c r="F133" t="s">
        <v>192</v>
      </c>
      <c r="H133">
        <v>1</v>
      </c>
      <c r="I133">
        <v>1</v>
      </c>
      <c r="J133" t="s">
        <v>185</v>
      </c>
      <c r="K133" t="s">
        <v>193</v>
      </c>
      <c r="M133">
        <v>1</v>
      </c>
      <c r="N133">
        <v>1</v>
      </c>
    </row>
    <row r="134" spans="1:14" x14ac:dyDescent="0.3">
      <c r="A134" t="s">
        <v>240</v>
      </c>
      <c r="B134">
        <v>-0.3</v>
      </c>
      <c r="C134">
        <v>-0.66</v>
      </c>
      <c r="D134">
        <v>0.4</v>
      </c>
      <c r="E134" t="s">
        <v>185</v>
      </c>
      <c r="F134" t="s">
        <v>192</v>
      </c>
      <c r="H134">
        <v>1</v>
      </c>
      <c r="I134">
        <v>1</v>
      </c>
      <c r="J134" t="s">
        <v>185</v>
      </c>
      <c r="K134" t="s">
        <v>193</v>
      </c>
      <c r="M134">
        <v>1</v>
      </c>
      <c r="N134">
        <v>1</v>
      </c>
    </row>
    <row r="135" spans="1:14" x14ac:dyDescent="0.3">
      <c r="A135" t="s">
        <v>241</v>
      </c>
      <c r="B135">
        <v>1.7</v>
      </c>
      <c r="C135">
        <v>30.96</v>
      </c>
      <c r="D135">
        <v>22.1</v>
      </c>
      <c r="E135" t="s">
        <v>185</v>
      </c>
      <c r="F135" t="s">
        <v>192</v>
      </c>
      <c r="H135">
        <v>1</v>
      </c>
      <c r="I135">
        <v>1</v>
      </c>
      <c r="J135" t="s">
        <v>185</v>
      </c>
      <c r="K135" t="s">
        <v>193</v>
      </c>
      <c r="M135">
        <v>1</v>
      </c>
      <c r="N135">
        <v>1</v>
      </c>
    </row>
    <row r="136" spans="1:14" x14ac:dyDescent="0.3">
      <c r="A136" t="s">
        <v>242</v>
      </c>
      <c r="B136">
        <v>1.5</v>
      </c>
      <c r="C136">
        <v>24.25</v>
      </c>
      <c r="D136">
        <v>23.7</v>
      </c>
      <c r="E136" t="s">
        <v>185</v>
      </c>
      <c r="F136" t="s">
        <v>192</v>
      </c>
      <c r="H136">
        <v>1</v>
      </c>
      <c r="I136">
        <v>1</v>
      </c>
      <c r="J136" t="s">
        <v>185</v>
      </c>
      <c r="K136" t="s">
        <v>193</v>
      </c>
      <c r="M136">
        <v>1</v>
      </c>
      <c r="N136">
        <v>1</v>
      </c>
    </row>
    <row r="137" spans="1:14" x14ac:dyDescent="0.3">
      <c r="A137" t="s">
        <v>243</v>
      </c>
      <c r="B137">
        <v>-5.7</v>
      </c>
      <c r="C137">
        <v>24.31</v>
      </c>
      <c r="D137">
        <v>19.3</v>
      </c>
      <c r="E137" t="s">
        <v>185</v>
      </c>
      <c r="F137" t="s">
        <v>192</v>
      </c>
      <c r="H137">
        <v>1</v>
      </c>
      <c r="I137">
        <v>1</v>
      </c>
      <c r="J137" t="s">
        <v>185</v>
      </c>
      <c r="K137" t="s">
        <v>193</v>
      </c>
      <c r="M137">
        <v>1</v>
      </c>
      <c r="N137">
        <v>1</v>
      </c>
    </row>
    <row r="138" spans="1:14" x14ac:dyDescent="0.3">
      <c r="A138" t="s">
        <v>244</v>
      </c>
      <c r="B138">
        <v>-8.1</v>
      </c>
      <c r="C138">
        <v>30.87</v>
      </c>
      <c r="D138">
        <v>24.1</v>
      </c>
      <c r="E138" t="s">
        <v>185</v>
      </c>
      <c r="F138" t="s">
        <v>192</v>
      </c>
      <c r="H138">
        <v>1</v>
      </c>
      <c r="I138">
        <v>1</v>
      </c>
      <c r="J138" t="s">
        <v>185</v>
      </c>
      <c r="K138" t="s">
        <v>193</v>
      </c>
      <c r="M138">
        <v>1</v>
      </c>
      <c r="N138">
        <v>1</v>
      </c>
    </row>
    <row r="139" spans="1:14" x14ac:dyDescent="0.3">
      <c r="A139" t="s">
        <v>245</v>
      </c>
      <c r="B139">
        <v>-26.2</v>
      </c>
      <c r="C139">
        <v>3.61</v>
      </c>
      <c r="D139">
        <v>1.4</v>
      </c>
      <c r="E139" t="s">
        <v>185</v>
      </c>
      <c r="F139" t="s">
        <v>192</v>
      </c>
      <c r="H139">
        <v>1</v>
      </c>
      <c r="I139">
        <v>1</v>
      </c>
      <c r="J139" t="s">
        <v>185</v>
      </c>
      <c r="K139" t="s">
        <v>193</v>
      </c>
      <c r="M139">
        <v>1</v>
      </c>
      <c r="N139">
        <v>1</v>
      </c>
    </row>
    <row r="140" spans="1:14" x14ac:dyDescent="0.3">
      <c r="A140" t="s">
        <v>246</v>
      </c>
      <c r="B140">
        <v>-22.6</v>
      </c>
      <c r="C140">
        <v>-4.6900000000000004</v>
      </c>
      <c r="D140">
        <v>-5.3</v>
      </c>
      <c r="E140" t="s">
        <v>185</v>
      </c>
      <c r="F140" t="s">
        <v>192</v>
      </c>
      <c r="H140">
        <v>1</v>
      </c>
      <c r="I140">
        <v>1</v>
      </c>
      <c r="J140" t="s">
        <v>185</v>
      </c>
      <c r="K140" t="s">
        <v>193</v>
      </c>
      <c r="M140">
        <v>1</v>
      </c>
      <c r="N140">
        <v>1</v>
      </c>
    </row>
    <row r="141" spans="1:14" x14ac:dyDescent="0.3">
      <c r="A141" t="s">
        <v>247</v>
      </c>
      <c r="B141">
        <v>-11.6</v>
      </c>
      <c r="C141">
        <v>7.7</v>
      </c>
      <c r="D141">
        <v>10.199999999999999</v>
      </c>
      <c r="E141" t="s">
        <v>185</v>
      </c>
      <c r="F141" t="s">
        <v>192</v>
      </c>
      <c r="H141">
        <v>1</v>
      </c>
      <c r="I141">
        <v>1</v>
      </c>
      <c r="J141" t="s">
        <v>185</v>
      </c>
      <c r="K141" t="s">
        <v>193</v>
      </c>
      <c r="M141">
        <v>1</v>
      </c>
      <c r="N141">
        <v>1</v>
      </c>
    </row>
    <row r="142" spans="1:14" x14ac:dyDescent="0.3">
      <c r="A142" t="s">
        <v>248</v>
      </c>
      <c r="B142">
        <v>-7.1</v>
      </c>
      <c r="C142">
        <v>13.47</v>
      </c>
      <c r="D142">
        <v>13</v>
      </c>
      <c r="E142" t="s">
        <v>185</v>
      </c>
      <c r="F142" t="s">
        <v>192</v>
      </c>
      <c r="H142">
        <v>1</v>
      </c>
      <c r="I142">
        <v>1</v>
      </c>
      <c r="J142" t="s">
        <v>185</v>
      </c>
      <c r="K142" t="s">
        <v>193</v>
      </c>
      <c r="M142">
        <v>1</v>
      </c>
      <c r="N142">
        <v>1</v>
      </c>
    </row>
    <row r="143" spans="1:14" x14ac:dyDescent="0.3">
      <c r="A143" t="s">
        <v>249</v>
      </c>
      <c r="B143">
        <v>-1.8</v>
      </c>
      <c r="C143">
        <v>12.42</v>
      </c>
      <c r="D143">
        <v>12</v>
      </c>
      <c r="E143" t="s">
        <v>185</v>
      </c>
      <c r="F143" t="s">
        <v>192</v>
      </c>
      <c r="H143">
        <v>1</v>
      </c>
      <c r="I143">
        <v>1</v>
      </c>
      <c r="J143" t="s">
        <v>185</v>
      </c>
      <c r="K143" t="s">
        <v>193</v>
      </c>
      <c r="M143">
        <v>1</v>
      </c>
      <c r="N143">
        <v>1</v>
      </c>
    </row>
    <row r="144" spans="1:14" x14ac:dyDescent="0.3">
      <c r="A144" t="s">
        <v>250</v>
      </c>
      <c r="B144">
        <v>-12.4</v>
      </c>
      <c r="C144">
        <v>14.96</v>
      </c>
      <c r="D144">
        <v>12.6</v>
      </c>
      <c r="E144" t="s">
        <v>185</v>
      </c>
      <c r="F144" t="s">
        <v>192</v>
      </c>
      <c r="H144">
        <v>1</v>
      </c>
      <c r="I144">
        <v>1</v>
      </c>
      <c r="J144" t="s">
        <v>185</v>
      </c>
      <c r="K144" t="s">
        <v>193</v>
      </c>
      <c r="M144">
        <v>1</v>
      </c>
      <c r="N144">
        <v>1</v>
      </c>
    </row>
    <row r="145" spans="1:14" x14ac:dyDescent="0.3">
      <c r="A145" t="s">
        <v>251</v>
      </c>
      <c r="B145">
        <v>-14.9</v>
      </c>
      <c r="C145">
        <v>14.73</v>
      </c>
      <c r="D145">
        <v>9.1999999999999993</v>
      </c>
      <c r="E145" t="s">
        <v>185</v>
      </c>
      <c r="F145" t="s">
        <v>192</v>
      </c>
      <c r="H145">
        <v>1</v>
      </c>
      <c r="I145">
        <v>1</v>
      </c>
      <c r="J145" t="s">
        <v>185</v>
      </c>
      <c r="K145" t="s">
        <v>193</v>
      </c>
      <c r="M145">
        <v>1</v>
      </c>
      <c r="N145">
        <v>1</v>
      </c>
    </row>
    <row r="146" spans="1:14" x14ac:dyDescent="0.3">
      <c r="A146" t="s">
        <v>252</v>
      </c>
      <c r="B146">
        <v>-12.1</v>
      </c>
      <c r="C146">
        <v>12.13</v>
      </c>
      <c r="D146">
        <v>11.6</v>
      </c>
      <c r="E146" t="s">
        <v>185</v>
      </c>
      <c r="F146" t="s">
        <v>192</v>
      </c>
      <c r="H146">
        <v>1</v>
      </c>
      <c r="I146">
        <v>1</v>
      </c>
      <c r="J146" t="s">
        <v>185</v>
      </c>
      <c r="K146" t="s">
        <v>193</v>
      </c>
      <c r="M146">
        <v>1</v>
      </c>
      <c r="N146">
        <v>1</v>
      </c>
    </row>
    <row r="147" spans="1:14" x14ac:dyDescent="0.3">
      <c r="A147" t="s">
        <v>253</v>
      </c>
      <c r="B147">
        <v>-11.9</v>
      </c>
      <c r="C147">
        <v>33.090000000000003</v>
      </c>
      <c r="D147">
        <v>29.3</v>
      </c>
      <c r="E147" t="s">
        <v>185</v>
      </c>
      <c r="F147" t="s">
        <v>192</v>
      </c>
      <c r="H147">
        <v>1</v>
      </c>
      <c r="I147">
        <v>1</v>
      </c>
      <c r="J147" t="s">
        <v>185</v>
      </c>
      <c r="K147" t="s">
        <v>193</v>
      </c>
      <c r="M147">
        <v>1</v>
      </c>
      <c r="N147">
        <v>1</v>
      </c>
    </row>
    <row r="148" spans="1:14" x14ac:dyDescent="0.3">
      <c r="A148" t="s">
        <v>254</v>
      </c>
      <c r="B148">
        <v>-7</v>
      </c>
      <c r="C148">
        <v>35.1</v>
      </c>
      <c r="D148">
        <v>33.299999999999997</v>
      </c>
      <c r="E148" t="s">
        <v>185</v>
      </c>
      <c r="F148" t="s">
        <v>192</v>
      </c>
      <c r="H148">
        <v>1</v>
      </c>
      <c r="I148">
        <v>1</v>
      </c>
      <c r="J148" t="s">
        <v>185</v>
      </c>
      <c r="K148" t="s">
        <v>193</v>
      </c>
      <c r="M148">
        <v>1</v>
      </c>
      <c r="N148">
        <v>1</v>
      </c>
    </row>
    <row r="149" spans="1:14" x14ac:dyDescent="0.3">
      <c r="A149" t="s">
        <v>255</v>
      </c>
      <c r="B149">
        <v>-6.9</v>
      </c>
      <c r="C149">
        <v>19.170000000000002</v>
      </c>
      <c r="D149">
        <v>9.8000000000000007</v>
      </c>
      <c r="E149" t="s">
        <v>185</v>
      </c>
      <c r="F149" t="s">
        <v>192</v>
      </c>
      <c r="H149">
        <v>1</v>
      </c>
      <c r="I149">
        <v>1</v>
      </c>
      <c r="J149" t="s">
        <v>185</v>
      </c>
      <c r="K149" t="s">
        <v>193</v>
      </c>
      <c r="M149">
        <v>1</v>
      </c>
      <c r="N149">
        <v>1</v>
      </c>
    </row>
    <row r="150" spans="1:14" x14ac:dyDescent="0.3">
      <c r="A150" t="s">
        <v>256</v>
      </c>
      <c r="B150">
        <v>0.4</v>
      </c>
      <c r="C150">
        <v>31.02</v>
      </c>
      <c r="D150">
        <v>20.3</v>
      </c>
      <c r="E150" t="s">
        <v>185</v>
      </c>
      <c r="F150" t="s">
        <v>192</v>
      </c>
      <c r="H150">
        <v>1</v>
      </c>
      <c r="I150">
        <v>1</v>
      </c>
      <c r="J150" t="s">
        <v>185</v>
      </c>
      <c r="K150" t="s">
        <v>193</v>
      </c>
      <c r="M150">
        <v>1</v>
      </c>
      <c r="N150">
        <v>1</v>
      </c>
    </row>
    <row r="151" spans="1:14" x14ac:dyDescent="0.3">
      <c r="A151" t="s">
        <v>257</v>
      </c>
      <c r="B151">
        <v>-13.5</v>
      </c>
      <c r="C151">
        <v>14.6</v>
      </c>
      <c r="D151">
        <v>13</v>
      </c>
      <c r="E151" t="s">
        <v>185</v>
      </c>
      <c r="F151" t="s">
        <v>192</v>
      </c>
      <c r="H151">
        <v>1</v>
      </c>
      <c r="I151">
        <v>1</v>
      </c>
      <c r="J151" t="s">
        <v>185</v>
      </c>
      <c r="K151" t="s">
        <v>193</v>
      </c>
      <c r="M151">
        <v>1</v>
      </c>
      <c r="N151">
        <v>1</v>
      </c>
    </row>
    <row r="152" spans="1:14" x14ac:dyDescent="0.3">
      <c r="A152" t="s">
        <v>258</v>
      </c>
      <c r="B152">
        <v>-17</v>
      </c>
      <c r="C152">
        <v>11.02</v>
      </c>
      <c r="D152">
        <v>11.2</v>
      </c>
      <c r="E152" t="s">
        <v>185</v>
      </c>
      <c r="F152" t="s">
        <v>192</v>
      </c>
      <c r="H152">
        <v>1</v>
      </c>
      <c r="I152">
        <v>1</v>
      </c>
      <c r="J152" t="s">
        <v>185</v>
      </c>
      <c r="K152" t="s">
        <v>193</v>
      </c>
      <c r="M152">
        <v>1</v>
      </c>
      <c r="N152">
        <v>1</v>
      </c>
    </row>
    <row r="153" spans="1:14" x14ac:dyDescent="0.3">
      <c r="A153" t="s">
        <v>259</v>
      </c>
      <c r="B153">
        <v>-21.4</v>
      </c>
      <c r="C153">
        <v>24.01</v>
      </c>
      <c r="D153">
        <v>21.8</v>
      </c>
      <c r="E153" t="s">
        <v>185</v>
      </c>
      <c r="F153" t="s">
        <v>192</v>
      </c>
      <c r="H153">
        <v>1</v>
      </c>
      <c r="I153">
        <v>1</v>
      </c>
      <c r="J153" t="s">
        <v>185</v>
      </c>
      <c r="K153" t="s">
        <v>193</v>
      </c>
      <c r="M153">
        <v>1</v>
      </c>
      <c r="N153">
        <v>1</v>
      </c>
    </row>
    <row r="154" spans="1:14" x14ac:dyDescent="0.3">
      <c r="A154" t="s">
        <v>260</v>
      </c>
      <c r="B154">
        <v>-20.5</v>
      </c>
      <c r="C154">
        <v>33.08</v>
      </c>
      <c r="D154">
        <v>30.6</v>
      </c>
      <c r="E154" t="s">
        <v>185</v>
      </c>
      <c r="F154" t="s">
        <v>192</v>
      </c>
      <c r="H154">
        <v>1</v>
      </c>
      <c r="I154">
        <v>1</v>
      </c>
      <c r="J154" t="s">
        <v>185</v>
      </c>
      <c r="K154" t="s">
        <v>193</v>
      </c>
      <c r="M154">
        <v>1</v>
      </c>
      <c r="N154">
        <v>1</v>
      </c>
    </row>
    <row r="155" spans="1:14" x14ac:dyDescent="0.3">
      <c r="A155" t="s">
        <v>261</v>
      </c>
      <c r="B155">
        <v>-16.3</v>
      </c>
      <c r="C155">
        <v>18.23</v>
      </c>
      <c r="D155">
        <v>10.5</v>
      </c>
      <c r="E155" t="s">
        <v>185</v>
      </c>
      <c r="F155" t="s">
        <v>192</v>
      </c>
      <c r="H155">
        <v>1</v>
      </c>
      <c r="I155">
        <v>1</v>
      </c>
      <c r="J155" t="s">
        <v>185</v>
      </c>
      <c r="K155" t="s">
        <v>193</v>
      </c>
      <c r="M155">
        <v>1</v>
      </c>
      <c r="N155">
        <v>1</v>
      </c>
    </row>
    <row r="156" spans="1:14" x14ac:dyDescent="0.3">
      <c r="A156" t="s">
        <v>262</v>
      </c>
      <c r="B156">
        <v>-16.899999999999999</v>
      </c>
      <c r="C156">
        <v>55.11</v>
      </c>
      <c r="D156">
        <v>44.2</v>
      </c>
      <c r="E156" t="s">
        <v>185</v>
      </c>
      <c r="F156" t="s">
        <v>192</v>
      </c>
      <c r="H156">
        <v>1</v>
      </c>
      <c r="I156">
        <v>1</v>
      </c>
      <c r="J156" t="s">
        <v>185</v>
      </c>
      <c r="K156" t="s">
        <v>193</v>
      </c>
      <c r="M156">
        <v>1</v>
      </c>
      <c r="N156">
        <v>1</v>
      </c>
    </row>
    <row r="157" spans="1:14" x14ac:dyDescent="0.3">
      <c r="A157" t="s">
        <v>263</v>
      </c>
      <c r="B157">
        <v>-8.1</v>
      </c>
      <c r="C157">
        <v>47.42</v>
      </c>
      <c r="D157">
        <v>44.4</v>
      </c>
      <c r="E157" t="s">
        <v>185</v>
      </c>
      <c r="F157" t="s">
        <v>192</v>
      </c>
      <c r="H157">
        <v>1</v>
      </c>
      <c r="I157">
        <v>1</v>
      </c>
      <c r="J157" t="s">
        <v>185</v>
      </c>
      <c r="K157" t="s">
        <v>193</v>
      </c>
      <c r="M157">
        <v>1</v>
      </c>
      <c r="N157">
        <v>1</v>
      </c>
    </row>
    <row r="158" spans="1:14" x14ac:dyDescent="0.3">
      <c r="A158" t="s">
        <v>264</v>
      </c>
      <c r="B158">
        <v>-18.3</v>
      </c>
      <c r="C158">
        <v>22.63</v>
      </c>
      <c r="D158">
        <v>25.7</v>
      </c>
      <c r="E158" t="s">
        <v>185</v>
      </c>
      <c r="F158" t="s">
        <v>192</v>
      </c>
      <c r="H158">
        <v>1</v>
      </c>
      <c r="I158">
        <v>1</v>
      </c>
      <c r="J158" t="s">
        <v>185</v>
      </c>
      <c r="K158" t="s">
        <v>193</v>
      </c>
      <c r="M158">
        <v>1</v>
      </c>
      <c r="N158">
        <v>1</v>
      </c>
    </row>
    <row r="159" spans="1:14" x14ac:dyDescent="0.3">
      <c r="A159" t="s">
        <v>265</v>
      </c>
      <c r="B159">
        <v>-19.600000000000001</v>
      </c>
      <c r="C159">
        <v>26.63</v>
      </c>
      <c r="D159">
        <v>29.5</v>
      </c>
      <c r="E159" t="s">
        <v>185</v>
      </c>
      <c r="F159" t="s">
        <v>192</v>
      </c>
      <c r="H159">
        <v>1</v>
      </c>
      <c r="I159">
        <v>1</v>
      </c>
      <c r="J159" t="s">
        <v>185</v>
      </c>
      <c r="K159" t="s">
        <v>193</v>
      </c>
      <c r="M159">
        <v>1</v>
      </c>
      <c r="N159">
        <v>1</v>
      </c>
    </row>
    <row r="160" spans="1:14" x14ac:dyDescent="0.3">
      <c r="A160" t="s">
        <v>266</v>
      </c>
      <c r="B160">
        <v>0.7</v>
      </c>
      <c r="C160">
        <v>42.76</v>
      </c>
      <c r="D160">
        <v>34.4</v>
      </c>
      <c r="E160" t="s">
        <v>185</v>
      </c>
      <c r="F160" t="s">
        <v>192</v>
      </c>
      <c r="H160">
        <v>1</v>
      </c>
      <c r="I160">
        <v>1</v>
      </c>
      <c r="J160" t="s">
        <v>185</v>
      </c>
      <c r="K160" t="s">
        <v>193</v>
      </c>
      <c r="M160">
        <v>1</v>
      </c>
      <c r="N160">
        <v>1</v>
      </c>
    </row>
    <row r="161" spans="1:14" x14ac:dyDescent="0.3">
      <c r="A161" t="s">
        <v>267</v>
      </c>
      <c r="B161">
        <v>5.3</v>
      </c>
      <c r="C161">
        <v>61.47</v>
      </c>
      <c r="D161">
        <v>50.8</v>
      </c>
      <c r="E161" t="s">
        <v>185</v>
      </c>
      <c r="F161" t="s">
        <v>192</v>
      </c>
      <c r="H161">
        <v>1</v>
      </c>
      <c r="I161">
        <v>1</v>
      </c>
      <c r="J161" t="s">
        <v>185</v>
      </c>
      <c r="K161" t="s">
        <v>193</v>
      </c>
      <c r="M161">
        <v>1</v>
      </c>
      <c r="N161">
        <v>1</v>
      </c>
    </row>
    <row r="162" spans="1:14" x14ac:dyDescent="0.3">
      <c r="A162" t="s">
        <v>268</v>
      </c>
      <c r="B162">
        <v>2.2000000000000002</v>
      </c>
      <c r="C162">
        <v>61.46</v>
      </c>
      <c r="D162">
        <v>47.1</v>
      </c>
      <c r="E162" t="s">
        <v>185</v>
      </c>
      <c r="F162" t="s">
        <v>192</v>
      </c>
      <c r="H162">
        <v>1</v>
      </c>
      <c r="I162">
        <v>1</v>
      </c>
      <c r="J162" t="s">
        <v>185</v>
      </c>
      <c r="K162" t="s">
        <v>193</v>
      </c>
      <c r="M162">
        <v>1</v>
      </c>
      <c r="N162">
        <v>1</v>
      </c>
    </row>
    <row r="163" spans="1:14" x14ac:dyDescent="0.3">
      <c r="A163" t="s">
        <v>269</v>
      </c>
      <c r="B163">
        <v>-6</v>
      </c>
      <c r="C163">
        <v>52.37</v>
      </c>
      <c r="D163">
        <v>40.200000000000003</v>
      </c>
      <c r="E163" t="s">
        <v>185</v>
      </c>
      <c r="F163" t="s">
        <v>192</v>
      </c>
      <c r="H163">
        <v>1</v>
      </c>
      <c r="I163">
        <v>1</v>
      </c>
      <c r="J163" t="s">
        <v>185</v>
      </c>
      <c r="K163" t="s">
        <v>193</v>
      </c>
      <c r="M163">
        <v>1</v>
      </c>
      <c r="N163">
        <v>1</v>
      </c>
    </row>
    <row r="164" spans="1:14" x14ac:dyDescent="0.3">
      <c r="A164" t="s">
        <v>270</v>
      </c>
      <c r="B164">
        <v>-9.4</v>
      </c>
      <c r="C164">
        <v>38.44</v>
      </c>
      <c r="D164">
        <v>29</v>
      </c>
      <c r="E164" t="s">
        <v>185</v>
      </c>
      <c r="F164" t="s">
        <v>192</v>
      </c>
      <c r="H164">
        <v>1</v>
      </c>
      <c r="I164">
        <v>1</v>
      </c>
      <c r="J164" t="s">
        <v>185</v>
      </c>
      <c r="K164" t="s">
        <v>193</v>
      </c>
      <c r="M164">
        <v>1</v>
      </c>
      <c r="N164">
        <v>1</v>
      </c>
    </row>
    <row r="165" spans="1:14" x14ac:dyDescent="0.3">
      <c r="A165" t="s">
        <v>271</v>
      </c>
      <c r="B165">
        <v>-4.5999999999999996</v>
      </c>
      <c r="C165">
        <v>50.17</v>
      </c>
      <c r="D165">
        <v>38.9</v>
      </c>
      <c r="E165" t="s">
        <v>185</v>
      </c>
      <c r="F165" t="s">
        <v>192</v>
      </c>
      <c r="H165">
        <v>1</v>
      </c>
      <c r="I165">
        <v>1</v>
      </c>
      <c r="J165" t="s">
        <v>185</v>
      </c>
      <c r="K165" t="s">
        <v>193</v>
      </c>
      <c r="M165">
        <v>1</v>
      </c>
      <c r="N165">
        <v>1</v>
      </c>
    </row>
    <row r="166" spans="1:14" x14ac:dyDescent="0.3">
      <c r="A166" t="s">
        <v>272</v>
      </c>
      <c r="B166">
        <v>3</v>
      </c>
      <c r="C166">
        <v>25.41</v>
      </c>
      <c r="D166">
        <v>18.399999999999999</v>
      </c>
      <c r="E166" t="s">
        <v>185</v>
      </c>
      <c r="F166" t="s">
        <v>192</v>
      </c>
      <c r="H166">
        <v>1</v>
      </c>
      <c r="I166">
        <v>1</v>
      </c>
      <c r="J166" t="s">
        <v>185</v>
      </c>
      <c r="K166" t="s">
        <v>193</v>
      </c>
      <c r="M166">
        <v>1</v>
      </c>
      <c r="N166">
        <v>1</v>
      </c>
    </row>
    <row r="167" spans="1:14" x14ac:dyDescent="0.3">
      <c r="A167" t="s">
        <v>273</v>
      </c>
      <c r="B167">
        <v>-3</v>
      </c>
      <c r="C167">
        <v>22.69</v>
      </c>
      <c r="D167">
        <v>15.7</v>
      </c>
      <c r="E167" t="s">
        <v>185</v>
      </c>
      <c r="F167" t="s">
        <v>192</v>
      </c>
      <c r="H167">
        <v>1</v>
      </c>
      <c r="I167">
        <v>1</v>
      </c>
      <c r="J167" t="s">
        <v>185</v>
      </c>
      <c r="K167" t="s">
        <v>193</v>
      </c>
      <c r="M167">
        <v>1</v>
      </c>
      <c r="N167">
        <v>1</v>
      </c>
    </row>
    <row r="168" spans="1:14" x14ac:dyDescent="0.3">
      <c r="A168" t="s">
        <v>274</v>
      </c>
      <c r="B168">
        <v>-9</v>
      </c>
      <c r="C168">
        <v>6.26</v>
      </c>
      <c r="D168">
        <v>6.9</v>
      </c>
      <c r="E168" t="s">
        <v>185</v>
      </c>
      <c r="F168" t="s">
        <v>192</v>
      </c>
      <c r="H168">
        <v>1</v>
      </c>
      <c r="I168">
        <v>1</v>
      </c>
      <c r="J168" t="s">
        <v>185</v>
      </c>
      <c r="K168" t="s">
        <v>193</v>
      </c>
      <c r="M168">
        <v>1</v>
      </c>
      <c r="N168">
        <v>1</v>
      </c>
    </row>
    <row r="169" spans="1:14" x14ac:dyDescent="0.3">
      <c r="A169" t="s">
        <v>275</v>
      </c>
      <c r="B169">
        <v>-3.5</v>
      </c>
      <c r="C169">
        <v>56.51</v>
      </c>
      <c r="D169">
        <v>37.5</v>
      </c>
      <c r="E169" t="s">
        <v>185</v>
      </c>
      <c r="F169" t="s">
        <v>192</v>
      </c>
      <c r="H169">
        <v>1</v>
      </c>
      <c r="I169">
        <v>1</v>
      </c>
      <c r="J169" t="s">
        <v>185</v>
      </c>
      <c r="K169" t="s">
        <v>193</v>
      </c>
      <c r="M169">
        <v>1</v>
      </c>
      <c r="N169">
        <v>1</v>
      </c>
    </row>
    <row r="170" spans="1:14" x14ac:dyDescent="0.3">
      <c r="A170" t="s">
        <v>276</v>
      </c>
      <c r="B170">
        <v>-3.5</v>
      </c>
      <c r="C170">
        <v>53.13</v>
      </c>
      <c r="D170">
        <v>36</v>
      </c>
      <c r="E170" t="s">
        <v>185</v>
      </c>
      <c r="F170" t="s">
        <v>192</v>
      </c>
      <c r="H170">
        <v>1</v>
      </c>
      <c r="I170">
        <v>1</v>
      </c>
      <c r="J170" t="s">
        <v>185</v>
      </c>
      <c r="K170" t="s">
        <v>193</v>
      </c>
      <c r="M170">
        <v>1</v>
      </c>
      <c r="N170">
        <v>1</v>
      </c>
    </row>
    <row r="171" spans="1:14" x14ac:dyDescent="0.3">
      <c r="A171" t="s">
        <v>277</v>
      </c>
      <c r="B171">
        <v>-5.2</v>
      </c>
      <c r="C171">
        <v>24.23</v>
      </c>
      <c r="D171">
        <v>17.5</v>
      </c>
      <c r="E171" t="s">
        <v>185</v>
      </c>
      <c r="F171" t="s">
        <v>192</v>
      </c>
      <c r="H171">
        <v>1</v>
      </c>
      <c r="I171">
        <v>1</v>
      </c>
      <c r="J171" t="s">
        <v>185</v>
      </c>
      <c r="K171" t="s">
        <v>193</v>
      </c>
      <c r="M171">
        <v>1</v>
      </c>
      <c r="N171">
        <v>1</v>
      </c>
    </row>
    <row r="172" spans="1:14" x14ac:dyDescent="0.3">
      <c r="A172" t="s">
        <v>278</v>
      </c>
      <c r="B172">
        <v>-3.4</v>
      </c>
      <c r="C172">
        <v>22.99</v>
      </c>
      <c r="D172">
        <v>17.8</v>
      </c>
      <c r="E172" t="s">
        <v>185</v>
      </c>
      <c r="F172" t="s">
        <v>192</v>
      </c>
      <c r="H172">
        <v>1</v>
      </c>
      <c r="I172">
        <v>1</v>
      </c>
      <c r="J172" t="s">
        <v>185</v>
      </c>
      <c r="K172" t="s">
        <v>193</v>
      </c>
      <c r="M172">
        <v>1</v>
      </c>
      <c r="N172">
        <v>1</v>
      </c>
    </row>
    <row r="173" spans="1:14" x14ac:dyDescent="0.3">
      <c r="A173" t="s">
        <v>279</v>
      </c>
      <c r="B173">
        <v>-6.3</v>
      </c>
      <c r="C173">
        <v>27.94</v>
      </c>
      <c r="D173">
        <v>21.1</v>
      </c>
      <c r="E173" t="s">
        <v>185</v>
      </c>
      <c r="F173" t="s">
        <v>192</v>
      </c>
      <c r="H173">
        <v>1</v>
      </c>
      <c r="I173">
        <v>1</v>
      </c>
      <c r="J173" t="s">
        <v>185</v>
      </c>
      <c r="K173" t="s">
        <v>193</v>
      </c>
      <c r="M173">
        <v>1</v>
      </c>
      <c r="N173">
        <v>1</v>
      </c>
    </row>
    <row r="174" spans="1:14" x14ac:dyDescent="0.3">
      <c r="A174" t="s">
        <v>280</v>
      </c>
      <c r="B174">
        <v>-1.7</v>
      </c>
      <c r="C174">
        <v>36.909999999999997</v>
      </c>
      <c r="D174">
        <v>29.7</v>
      </c>
      <c r="E174" t="s">
        <v>185</v>
      </c>
      <c r="F174" t="s">
        <v>192</v>
      </c>
      <c r="H174">
        <v>1</v>
      </c>
      <c r="I174">
        <v>1</v>
      </c>
      <c r="J174" t="s">
        <v>185</v>
      </c>
      <c r="K174" t="s">
        <v>193</v>
      </c>
      <c r="M174">
        <v>1</v>
      </c>
      <c r="N174">
        <v>1</v>
      </c>
    </row>
    <row r="175" spans="1:14" x14ac:dyDescent="0.3">
      <c r="A175" t="s">
        <v>281</v>
      </c>
      <c r="B175">
        <v>-2.2999999999999998</v>
      </c>
      <c r="C175">
        <v>37.979999999999997</v>
      </c>
      <c r="D175">
        <v>31.2</v>
      </c>
      <c r="E175" t="s">
        <v>185</v>
      </c>
      <c r="F175" t="s">
        <v>192</v>
      </c>
      <c r="H175">
        <v>1</v>
      </c>
      <c r="I175">
        <v>1</v>
      </c>
      <c r="J175" t="s">
        <v>185</v>
      </c>
      <c r="K175" t="s">
        <v>193</v>
      </c>
      <c r="M175">
        <v>1</v>
      </c>
      <c r="N175">
        <v>1</v>
      </c>
    </row>
    <row r="176" spans="1:14" x14ac:dyDescent="0.3">
      <c r="A176" t="s">
        <v>282</v>
      </c>
      <c r="B176">
        <v>-3.8</v>
      </c>
      <c r="C176">
        <v>34.61</v>
      </c>
      <c r="D176">
        <v>27</v>
      </c>
      <c r="E176" t="s">
        <v>185</v>
      </c>
      <c r="F176" t="s">
        <v>192</v>
      </c>
      <c r="H176">
        <v>1</v>
      </c>
      <c r="I176">
        <v>1</v>
      </c>
      <c r="J176" t="s">
        <v>185</v>
      </c>
      <c r="K176" t="s">
        <v>193</v>
      </c>
      <c r="M176">
        <v>1</v>
      </c>
      <c r="N176">
        <v>1</v>
      </c>
    </row>
    <row r="177" spans="1:14" x14ac:dyDescent="0.3">
      <c r="A177" t="s">
        <v>283</v>
      </c>
      <c r="B177">
        <v>0.2</v>
      </c>
      <c r="C177">
        <v>39.729999999999997</v>
      </c>
      <c r="D177">
        <v>30.3</v>
      </c>
      <c r="E177" t="s">
        <v>185</v>
      </c>
      <c r="F177" t="s">
        <v>192</v>
      </c>
      <c r="H177">
        <v>1</v>
      </c>
      <c r="I177">
        <v>1</v>
      </c>
      <c r="J177" t="s">
        <v>185</v>
      </c>
      <c r="K177" t="s">
        <v>193</v>
      </c>
      <c r="M177">
        <v>1</v>
      </c>
      <c r="N177">
        <v>1</v>
      </c>
    </row>
    <row r="178" spans="1:14" x14ac:dyDescent="0.3">
      <c r="A178" t="s">
        <v>284</v>
      </c>
      <c r="B178">
        <v>9</v>
      </c>
      <c r="C178">
        <v>43.33</v>
      </c>
      <c r="D178">
        <v>36</v>
      </c>
      <c r="E178" t="s">
        <v>185</v>
      </c>
      <c r="F178" t="s">
        <v>192</v>
      </c>
      <c r="H178">
        <v>1</v>
      </c>
      <c r="I178">
        <v>1</v>
      </c>
      <c r="J178" t="s">
        <v>185</v>
      </c>
      <c r="K178" t="s">
        <v>193</v>
      </c>
      <c r="M178">
        <v>1</v>
      </c>
      <c r="N178">
        <v>1</v>
      </c>
    </row>
    <row r="179" spans="1:14" x14ac:dyDescent="0.3">
      <c r="A179" t="s">
        <v>285</v>
      </c>
      <c r="B179">
        <v>-0.4</v>
      </c>
      <c r="C179">
        <v>41.7</v>
      </c>
      <c r="D179">
        <v>30.1</v>
      </c>
      <c r="E179" t="s">
        <v>185</v>
      </c>
      <c r="F179" t="s">
        <v>192</v>
      </c>
      <c r="H179">
        <v>1</v>
      </c>
      <c r="I179">
        <v>1</v>
      </c>
      <c r="J179" t="s">
        <v>185</v>
      </c>
      <c r="K179" t="s">
        <v>193</v>
      </c>
      <c r="M179">
        <v>1</v>
      </c>
      <c r="N179">
        <v>1</v>
      </c>
    </row>
    <row r="180" spans="1:14" x14ac:dyDescent="0.3">
      <c r="A180" t="s">
        <v>286</v>
      </c>
      <c r="B180">
        <v>-1.7</v>
      </c>
      <c r="C180">
        <v>50.8</v>
      </c>
      <c r="D180">
        <v>39</v>
      </c>
      <c r="E180" t="s">
        <v>185</v>
      </c>
      <c r="F180" t="s">
        <v>192</v>
      </c>
      <c r="H180">
        <v>1</v>
      </c>
      <c r="I180">
        <v>1</v>
      </c>
      <c r="J180" t="s">
        <v>185</v>
      </c>
      <c r="K180" t="s">
        <v>193</v>
      </c>
      <c r="M180">
        <v>1</v>
      </c>
      <c r="N180">
        <v>1</v>
      </c>
    </row>
    <row r="181" spans="1:14" x14ac:dyDescent="0.3">
      <c r="A181" t="s">
        <v>287</v>
      </c>
      <c r="B181">
        <v>-3.1</v>
      </c>
      <c r="C181">
        <v>25.08</v>
      </c>
      <c r="D181">
        <v>20.2</v>
      </c>
      <c r="E181" t="s">
        <v>185</v>
      </c>
      <c r="F181" t="s">
        <v>192</v>
      </c>
      <c r="H181">
        <v>1</v>
      </c>
      <c r="I181">
        <v>1</v>
      </c>
      <c r="J181" t="s">
        <v>185</v>
      </c>
      <c r="K181" t="s">
        <v>193</v>
      </c>
      <c r="M181">
        <v>1</v>
      </c>
      <c r="N181">
        <v>1</v>
      </c>
    </row>
    <row r="182" spans="1:14" x14ac:dyDescent="0.3">
      <c r="A182" t="s">
        <v>288</v>
      </c>
      <c r="B182">
        <v>13.3</v>
      </c>
      <c r="C182">
        <v>61.19</v>
      </c>
      <c r="D182">
        <v>52.5</v>
      </c>
      <c r="E182" t="s">
        <v>185</v>
      </c>
      <c r="F182" t="s">
        <v>192</v>
      </c>
      <c r="H182">
        <v>1</v>
      </c>
      <c r="I182">
        <v>1</v>
      </c>
      <c r="J182" t="s">
        <v>185</v>
      </c>
      <c r="K182" t="s">
        <v>193</v>
      </c>
      <c r="M182">
        <v>1</v>
      </c>
      <c r="N182">
        <v>1</v>
      </c>
    </row>
    <row r="183" spans="1:14" x14ac:dyDescent="0.3">
      <c r="A183" t="s">
        <v>289</v>
      </c>
      <c r="B183">
        <v>21.4</v>
      </c>
      <c r="C183">
        <v>67.069999999999993</v>
      </c>
      <c r="D183">
        <v>58.2</v>
      </c>
      <c r="E183" t="s">
        <v>185</v>
      </c>
      <c r="F183" t="s">
        <v>192</v>
      </c>
      <c r="H183">
        <v>1</v>
      </c>
      <c r="I183">
        <v>1</v>
      </c>
      <c r="J183" t="s">
        <v>185</v>
      </c>
      <c r="K183" t="s">
        <v>193</v>
      </c>
      <c r="M183">
        <v>1</v>
      </c>
      <c r="N183">
        <v>1</v>
      </c>
    </row>
    <row r="184" spans="1:14" x14ac:dyDescent="0.3">
      <c r="A184" t="s">
        <v>290</v>
      </c>
      <c r="B184">
        <v>-9.1</v>
      </c>
      <c r="C184">
        <v>2.77</v>
      </c>
      <c r="D184">
        <v>3.5</v>
      </c>
      <c r="E184" t="s">
        <v>185</v>
      </c>
      <c r="F184" t="s">
        <v>192</v>
      </c>
      <c r="H184">
        <v>1</v>
      </c>
      <c r="I184">
        <v>1</v>
      </c>
      <c r="J184" t="s">
        <v>185</v>
      </c>
      <c r="K184" t="s">
        <v>193</v>
      </c>
      <c r="M184">
        <v>1</v>
      </c>
      <c r="N184">
        <v>1</v>
      </c>
    </row>
    <row r="185" spans="1:14" x14ac:dyDescent="0.3">
      <c r="A185" t="s">
        <v>291</v>
      </c>
      <c r="B185">
        <v>-13.8</v>
      </c>
      <c r="C185">
        <v>5.25</v>
      </c>
      <c r="D185">
        <v>3.8</v>
      </c>
      <c r="E185" t="s">
        <v>185</v>
      </c>
      <c r="F185" t="s">
        <v>192</v>
      </c>
      <c r="H185">
        <v>1</v>
      </c>
      <c r="I185">
        <v>1</v>
      </c>
      <c r="J185" t="s">
        <v>185</v>
      </c>
      <c r="K185" t="s">
        <v>193</v>
      </c>
      <c r="M185">
        <v>1</v>
      </c>
      <c r="N185">
        <v>1</v>
      </c>
    </row>
    <row r="186" spans="1:14" x14ac:dyDescent="0.3">
      <c r="A186" t="s">
        <v>292</v>
      </c>
      <c r="B186">
        <v>-2.8</v>
      </c>
      <c r="C186">
        <v>20.73</v>
      </c>
      <c r="D186">
        <v>16.100000000000001</v>
      </c>
      <c r="E186" t="s">
        <v>185</v>
      </c>
      <c r="F186" t="s">
        <v>192</v>
      </c>
      <c r="H186">
        <v>1</v>
      </c>
      <c r="I186">
        <v>1</v>
      </c>
      <c r="J186" t="s">
        <v>185</v>
      </c>
      <c r="K186" t="s">
        <v>193</v>
      </c>
      <c r="M186">
        <v>1</v>
      </c>
      <c r="N186">
        <v>1</v>
      </c>
    </row>
    <row r="187" spans="1:14" x14ac:dyDescent="0.3">
      <c r="A187" t="s">
        <v>293</v>
      </c>
      <c r="B187">
        <v>-6.6</v>
      </c>
      <c r="C187">
        <v>16.89</v>
      </c>
      <c r="D187">
        <v>12.4</v>
      </c>
      <c r="E187" t="s">
        <v>185</v>
      </c>
      <c r="F187" t="s">
        <v>192</v>
      </c>
      <c r="H187">
        <v>1</v>
      </c>
      <c r="I187">
        <v>1</v>
      </c>
      <c r="J187" t="s">
        <v>185</v>
      </c>
      <c r="K187" t="s">
        <v>193</v>
      </c>
      <c r="M187">
        <v>1</v>
      </c>
      <c r="N187">
        <v>1</v>
      </c>
    </row>
    <row r="188" spans="1:14" x14ac:dyDescent="0.3">
      <c r="A188" t="s">
        <v>294</v>
      </c>
      <c r="B188">
        <v>8.6</v>
      </c>
      <c r="C188">
        <v>71.33</v>
      </c>
      <c r="D188">
        <v>55.3</v>
      </c>
      <c r="E188" t="s">
        <v>185</v>
      </c>
      <c r="F188" t="s">
        <v>192</v>
      </c>
      <c r="H188">
        <v>1</v>
      </c>
      <c r="I188">
        <v>1</v>
      </c>
      <c r="J188" t="s">
        <v>185</v>
      </c>
      <c r="K188" t="s">
        <v>193</v>
      </c>
      <c r="M188">
        <v>1</v>
      </c>
      <c r="N188">
        <v>1</v>
      </c>
    </row>
    <row r="189" spans="1:14" x14ac:dyDescent="0.3">
      <c r="A189" t="s">
        <v>295</v>
      </c>
      <c r="B189">
        <v>17.399999999999999</v>
      </c>
      <c r="C189">
        <v>76.41</v>
      </c>
      <c r="D189">
        <v>66.900000000000006</v>
      </c>
      <c r="E189" t="s">
        <v>185</v>
      </c>
      <c r="F189" t="s">
        <v>192</v>
      </c>
      <c r="H189">
        <v>1</v>
      </c>
      <c r="I189">
        <v>1</v>
      </c>
      <c r="J189" t="s">
        <v>185</v>
      </c>
      <c r="K189" t="s">
        <v>193</v>
      </c>
      <c r="M189">
        <v>1</v>
      </c>
      <c r="N189">
        <v>1</v>
      </c>
    </row>
    <row r="190" spans="1:14" x14ac:dyDescent="0.3">
      <c r="A190" t="s">
        <v>296</v>
      </c>
      <c r="B190">
        <v>-0.1</v>
      </c>
      <c r="C190">
        <v>23.91</v>
      </c>
      <c r="D190">
        <v>21.2</v>
      </c>
      <c r="E190" t="s">
        <v>185</v>
      </c>
      <c r="F190" t="s">
        <v>192</v>
      </c>
      <c r="H190">
        <v>1</v>
      </c>
      <c r="I190">
        <v>1</v>
      </c>
      <c r="J190" t="s">
        <v>185</v>
      </c>
      <c r="K190" t="s">
        <v>193</v>
      </c>
      <c r="M190">
        <v>1</v>
      </c>
      <c r="N190">
        <v>1</v>
      </c>
    </row>
    <row r="191" spans="1:14" x14ac:dyDescent="0.3">
      <c r="A191" t="s">
        <v>297</v>
      </c>
      <c r="B191">
        <v>-4.4000000000000004</v>
      </c>
      <c r="C191">
        <v>13.84</v>
      </c>
      <c r="D191">
        <v>11.6</v>
      </c>
      <c r="E191" t="s">
        <v>185</v>
      </c>
      <c r="F191" t="s">
        <v>192</v>
      </c>
      <c r="H191">
        <v>1</v>
      </c>
      <c r="I191">
        <v>1</v>
      </c>
      <c r="J191" t="s">
        <v>185</v>
      </c>
      <c r="K191" t="s">
        <v>193</v>
      </c>
      <c r="M191">
        <v>1</v>
      </c>
      <c r="N191">
        <v>1</v>
      </c>
    </row>
    <row r="192" spans="1:14" x14ac:dyDescent="0.3">
      <c r="A192" t="s">
        <v>298</v>
      </c>
      <c r="B192">
        <v>-14.4</v>
      </c>
      <c r="C192">
        <v>25.17</v>
      </c>
      <c r="D192">
        <v>21.2</v>
      </c>
      <c r="E192" t="s">
        <v>185</v>
      </c>
      <c r="F192" t="s">
        <v>192</v>
      </c>
      <c r="H192">
        <v>1</v>
      </c>
      <c r="I192">
        <v>1</v>
      </c>
      <c r="J192" t="s">
        <v>185</v>
      </c>
      <c r="K192" t="s">
        <v>193</v>
      </c>
      <c r="M192">
        <v>1</v>
      </c>
      <c r="N192">
        <v>1</v>
      </c>
    </row>
    <row r="193" spans="1:14" x14ac:dyDescent="0.3">
      <c r="A193" t="s">
        <v>299</v>
      </c>
      <c r="B193">
        <v>-15.8</v>
      </c>
      <c r="C193">
        <v>48.55</v>
      </c>
      <c r="D193">
        <v>39.1</v>
      </c>
      <c r="E193" t="s">
        <v>185</v>
      </c>
      <c r="F193" t="s">
        <v>192</v>
      </c>
      <c r="H193">
        <v>1</v>
      </c>
      <c r="I193">
        <v>1</v>
      </c>
      <c r="J193" t="s">
        <v>185</v>
      </c>
      <c r="K193" t="s">
        <v>193</v>
      </c>
      <c r="M193">
        <v>1</v>
      </c>
      <c r="N193">
        <v>1</v>
      </c>
    </row>
    <row r="194" spans="1:14" x14ac:dyDescent="0.3">
      <c r="A194" t="s">
        <v>300</v>
      </c>
      <c r="B194">
        <v>-8.1</v>
      </c>
      <c r="C194">
        <v>38.61</v>
      </c>
      <c r="D194">
        <v>34.6</v>
      </c>
      <c r="E194" t="s">
        <v>185</v>
      </c>
      <c r="F194" t="s">
        <v>192</v>
      </c>
      <c r="H194">
        <v>1</v>
      </c>
      <c r="I194">
        <v>1</v>
      </c>
      <c r="J194" t="s">
        <v>185</v>
      </c>
      <c r="K194" t="s">
        <v>193</v>
      </c>
      <c r="M194">
        <v>1</v>
      </c>
      <c r="N194">
        <v>1</v>
      </c>
    </row>
    <row r="195" spans="1:14" x14ac:dyDescent="0.3">
      <c r="A195" t="s">
        <v>301</v>
      </c>
      <c r="B195">
        <v>2.2999999999999998</v>
      </c>
      <c r="C195">
        <v>32.9</v>
      </c>
      <c r="D195">
        <v>23.4</v>
      </c>
      <c r="E195" t="s">
        <v>185</v>
      </c>
      <c r="F195" t="s">
        <v>192</v>
      </c>
      <c r="H195">
        <v>1</v>
      </c>
      <c r="I195">
        <v>1</v>
      </c>
      <c r="J195" t="s">
        <v>185</v>
      </c>
      <c r="K195" t="s">
        <v>193</v>
      </c>
      <c r="M195">
        <v>1</v>
      </c>
      <c r="N195">
        <v>1</v>
      </c>
    </row>
    <row r="196" spans="1:14" x14ac:dyDescent="0.3">
      <c r="A196" t="s">
        <v>302</v>
      </c>
      <c r="B196">
        <v>-1.5</v>
      </c>
      <c r="C196">
        <v>28.51</v>
      </c>
      <c r="D196">
        <v>23.7</v>
      </c>
      <c r="E196" t="s">
        <v>185</v>
      </c>
      <c r="F196" t="s">
        <v>192</v>
      </c>
      <c r="H196">
        <v>1</v>
      </c>
      <c r="I196">
        <v>1</v>
      </c>
      <c r="J196" t="s">
        <v>185</v>
      </c>
      <c r="K196" t="s">
        <v>193</v>
      </c>
      <c r="M196">
        <v>1</v>
      </c>
      <c r="N196">
        <v>1</v>
      </c>
    </row>
    <row r="197" spans="1:14" s="2" customFormat="1" x14ac:dyDescent="0.3">
      <c r="A197" s="2" t="s">
        <v>303</v>
      </c>
      <c r="B197" s="2">
        <v>-4</v>
      </c>
      <c r="C197" s="2">
        <v>21.23</v>
      </c>
      <c r="D197" s="2">
        <v>20.9</v>
      </c>
      <c r="E197" s="2" t="s">
        <v>185</v>
      </c>
      <c r="F197" s="2" t="s">
        <v>192</v>
      </c>
      <c r="H197" s="2">
        <v>1</v>
      </c>
      <c r="I197" s="2">
        <v>1</v>
      </c>
      <c r="J197" s="2" t="s">
        <v>185</v>
      </c>
      <c r="K197" s="2" t="s">
        <v>193</v>
      </c>
      <c r="M197" s="2">
        <v>1</v>
      </c>
      <c r="N197" s="2">
        <v>1</v>
      </c>
    </row>
    <row r="198" spans="1:14" s="2" customFormat="1" x14ac:dyDescent="0.3">
      <c r="A198" s="2" t="s">
        <v>303</v>
      </c>
      <c r="B198" s="2">
        <v>-4</v>
      </c>
      <c r="C198" s="2">
        <v>21.23</v>
      </c>
      <c r="D198" s="2">
        <v>20.9</v>
      </c>
      <c r="E198" s="2" t="s">
        <v>185</v>
      </c>
      <c r="F198" s="2" t="s">
        <v>192</v>
      </c>
      <c r="H198" s="2">
        <v>1</v>
      </c>
      <c r="I198" s="2">
        <v>1</v>
      </c>
      <c r="J198" s="2" t="s">
        <v>201</v>
      </c>
      <c r="K198" s="2" t="s">
        <v>202</v>
      </c>
      <c r="M198" s="2">
        <v>4</v>
      </c>
      <c r="N198" s="2">
        <v>1</v>
      </c>
    </row>
    <row r="199" spans="1:14" x14ac:dyDescent="0.3">
      <c r="A199" t="s">
        <v>304</v>
      </c>
      <c r="B199">
        <v>-10.9</v>
      </c>
      <c r="C199">
        <v>37.549999999999997</v>
      </c>
      <c r="D199">
        <v>26.2</v>
      </c>
      <c r="E199" t="s">
        <v>185</v>
      </c>
      <c r="F199" t="s">
        <v>192</v>
      </c>
      <c r="H199">
        <v>1</v>
      </c>
      <c r="I199">
        <v>1</v>
      </c>
      <c r="J199" t="s">
        <v>185</v>
      </c>
      <c r="K199" t="s">
        <v>193</v>
      </c>
      <c r="M199">
        <v>1</v>
      </c>
      <c r="N199">
        <v>1</v>
      </c>
    </row>
    <row r="200" spans="1:14" x14ac:dyDescent="0.3">
      <c r="A200" t="s">
        <v>305</v>
      </c>
      <c r="B200">
        <v>-13</v>
      </c>
      <c r="C200">
        <v>28.79</v>
      </c>
      <c r="D200">
        <v>17.2</v>
      </c>
      <c r="E200" t="s">
        <v>185</v>
      </c>
      <c r="F200" t="s">
        <v>192</v>
      </c>
      <c r="H200">
        <v>1</v>
      </c>
      <c r="I200">
        <v>1</v>
      </c>
      <c r="J200" t="s">
        <v>185</v>
      </c>
      <c r="K200" t="s">
        <v>193</v>
      </c>
      <c r="M200">
        <v>1</v>
      </c>
      <c r="N200">
        <v>1</v>
      </c>
    </row>
    <row r="201" spans="1:14" x14ac:dyDescent="0.3">
      <c r="A201" t="s">
        <v>306</v>
      </c>
      <c r="B201">
        <v>-18</v>
      </c>
      <c r="C201">
        <v>4.46</v>
      </c>
      <c r="D201">
        <v>4.0999999999999996</v>
      </c>
      <c r="E201" t="s">
        <v>185</v>
      </c>
      <c r="F201" t="s">
        <v>192</v>
      </c>
      <c r="H201">
        <v>1</v>
      </c>
      <c r="I201">
        <v>1</v>
      </c>
      <c r="J201" t="s">
        <v>185</v>
      </c>
      <c r="K201" t="s">
        <v>193</v>
      </c>
      <c r="M201">
        <v>1</v>
      </c>
      <c r="N201">
        <v>1</v>
      </c>
    </row>
    <row r="202" spans="1:14" s="2" customFormat="1" x14ac:dyDescent="0.3">
      <c r="A202" s="2" t="s">
        <v>307</v>
      </c>
      <c r="B202" s="2">
        <v>-19.899999999999999</v>
      </c>
      <c r="C202" s="2">
        <v>10.17</v>
      </c>
      <c r="D202" s="2">
        <v>11</v>
      </c>
      <c r="E202" s="2" t="s">
        <v>185</v>
      </c>
      <c r="F202" s="2" t="s">
        <v>192</v>
      </c>
      <c r="H202" s="2">
        <v>1</v>
      </c>
      <c r="I202" s="2">
        <v>1</v>
      </c>
      <c r="J202" s="2" t="s">
        <v>185</v>
      </c>
      <c r="K202" s="2" t="s">
        <v>193</v>
      </c>
      <c r="M202" s="2">
        <v>1</v>
      </c>
      <c r="N202" s="2">
        <v>1</v>
      </c>
    </row>
    <row r="203" spans="1:14" s="2" customFormat="1" x14ac:dyDescent="0.3">
      <c r="A203" s="2" t="s">
        <v>307</v>
      </c>
      <c r="B203" s="2">
        <v>-19.899999999999999</v>
      </c>
      <c r="C203" s="2">
        <v>10.17</v>
      </c>
      <c r="D203" s="2">
        <v>11</v>
      </c>
      <c r="E203" s="2" t="s">
        <v>185</v>
      </c>
      <c r="F203" s="2" t="s">
        <v>192</v>
      </c>
      <c r="H203" s="2">
        <v>1</v>
      </c>
      <c r="I203" s="2">
        <v>1</v>
      </c>
      <c r="J203" s="2" t="s">
        <v>201</v>
      </c>
      <c r="K203" s="2" t="s">
        <v>202</v>
      </c>
      <c r="M203" s="2">
        <v>4</v>
      </c>
      <c r="N203" s="2">
        <v>1</v>
      </c>
    </row>
    <row r="204" spans="1:14" x14ac:dyDescent="0.3">
      <c r="A204" t="s">
        <v>308</v>
      </c>
      <c r="B204">
        <v>-5.3</v>
      </c>
      <c r="C204">
        <v>28.28</v>
      </c>
      <c r="D204">
        <v>24.2</v>
      </c>
      <c r="E204" t="s">
        <v>185</v>
      </c>
      <c r="F204" t="s">
        <v>192</v>
      </c>
      <c r="H204">
        <v>1</v>
      </c>
      <c r="I204">
        <v>1</v>
      </c>
      <c r="J204" t="s">
        <v>185</v>
      </c>
      <c r="K204" t="s">
        <v>193</v>
      </c>
      <c r="M204">
        <v>1</v>
      </c>
      <c r="N204">
        <v>1</v>
      </c>
    </row>
    <row r="205" spans="1:14" x14ac:dyDescent="0.3">
      <c r="A205" t="s">
        <v>309</v>
      </c>
      <c r="B205">
        <v>5.3</v>
      </c>
      <c r="C205">
        <v>38.590000000000003</v>
      </c>
      <c r="D205">
        <v>32.5</v>
      </c>
      <c r="E205" t="s">
        <v>185</v>
      </c>
      <c r="F205" t="s">
        <v>192</v>
      </c>
      <c r="H205">
        <v>1</v>
      </c>
      <c r="I205">
        <v>1</v>
      </c>
      <c r="J205" t="s">
        <v>185</v>
      </c>
      <c r="K205" t="s">
        <v>193</v>
      </c>
      <c r="M205">
        <v>1</v>
      </c>
      <c r="N205">
        <v>1</v>
      </c>
    </row>
    <row r="206" spans="1:14" x14ac:dyDescent="0.3">
      <c r="A206" t="s">
        <v>310</v>
      </c>
      <c r="B206">
        <v>12.3</v>
      </c>
      <c r="C206">
        <v>38.659999999999997</v>
      </c>
      <c r="D206">
        <v>29.5</v>
      </c>
      <c r="E206" t="s">
        <v>185</v>
      </c>
      <c r="F206" t="s">
        <v>192</v>
      </c>
      <c r="H206">
        <v>1</v>
      </c>
      <c r="I206">
        <v>1</v>
      </c>
      <c r="J206" t="s">
        <v>185</v>
      </c>
      <c r="K206" t="s">
        <v>193</v>
      </c>
      <c r="M206">
        <v>1</v>
      </c>
      <c r="N206">
        <v>1</v>
      </c>
    </row>
    <row r="207" spans="1:14" s="2" customFormat="1" x14ac:dyDescent="0.3">
      <c r="A207" s="2" t="s">
        <v>311</v>
      </c>
      <c r="B207" s="2">
        <v>9.4</v>
      </c>
      <c r="C207" s="2">
        <v>35.96</v>
      </c>
      <c r="D207" s="2">
        <v>23.3</v>
      </c>
      <c r="E207" s="2" t="s">
        <v>185</v>
      </c>
      <c r="F207" s="2" t="s">
        <v>192</v>
      </c>
      <c r="H207" s="2">
        <v>1</v>
      </c>
      <c r="I207" s="2">
        <v>1</v>
      </c>
      <c r="J207" s="2" t="s">
        <v>185</v>
      </c>
      <c r="K207" s="2" t="s">
        <v>193</v>
      </c>
      <c r="M207" s="2">
        <v>1</v>
      </c>
      <c r="N207" s="2">
        <v>1</v>
      </c>
    </row>
    <row r="208" spans="1:14" s="2" customFormat="1" x14ac:dyDescent="0.3">
      <c r="A208" s="2" t="s">
        <v>311</v>
      </c>
      <c r="B208" s="2">
        <v>9.4</v>
      </c>
      <c r="C208" s="2">
        <v>35.96</v>
      </c>
      <c r="D208" s="2">
        <v>23.3</v>
      </c>
      <c r="E208" s="2" t="s">
        <v>185</v>
      </c>
      <c r="F208" s="2" t="s">
        <v>192</v>
      </c>
      <c r="H208" s="2">
        <v>1</v>
      </c>
      <c r="I208" s="2">
        <v>1</v>
      </c>
      <c r="J208" s="2" t="s">
        <v>201</v>
      </c>
      <c r="K208" s="2" t="s">
        <v>202</v>
      </c>
      <c r="M208" s="2">
        <v>4</v>
      </c>
      <c r="N208" s="2">
        <v>1</v>
      </c>
    </row>
    <row r="209" spans="1:14" s="2" customFormat="1" x14ac:dyDescent="0.3">
      <c r="A209" s="2" t="s">
        <v>312</v>
      </c>
      <c r="B209" s="2">
        <v>7.5</v>
      </c>
      <c r="C209" s="2">
        <v>37.08</v>
      </c>
      <c r="D209" s="2">
        <v>28.5</v>
      </c>
      <c r="E209" s="2" t="s">
        <v>185</v>
      </c>
      <c r="F209" s="2" t="s">
        <v>192</v>
      </c>
      <c r="H209" s="2">
        <v>1</v>
      </c>
      <c r="I209" s="2">
        <v>1</v>
      </c>
      <c r="J209" s="2" t="s">
        <v>185</v>
      </c>
      <c r="K209" s="2" t="s">
        <v>193</v>
      </c>
      <c r="M209" s="2">
        <v>1</v>
      </c>
      <c r="N209" s="2">
        <v>1</v>
      </c>
    </row>
    <row r="210" spans="1:14" s="2" customFormat="1" x14ac:dyDescent="0.3">
      <c r="A210" s="2" t="s">
        <v>312</v>
      </c>
      <c r="B210" s="2">
        <v>7.5</v>
      </c>
      <c r="C210" s="2">
        <v>37.08</v>
      </c>
      <c r="D210" s="2">
        <v>28.5</v>
      </c>
      <c r="E210" s="2" t="s">
        <v>185</v>
      </c>
      <c r="F210" s="2" t="s">
        <v>192</v>
      </c>
      <c r="H210" s="2">
        <v>1</v>
      </c>
      <c r="I210" s="2">
        <v>1</v>
      </c>
      <c r="J210" s="2" t="s">
        <v>201</v>
      </c>
      <c r="K210" s="2" t="s">
        <v>202</v>
      </c>
      <c r="M210" s="2">
        <v>4</v>
      </c>
      <c r="N210" s="2">
        <v>1</v>
      </c>
    </row>
    <row r="211" spans="1:14" x14ac:dyDescent="0.3">
      <c r="A211" t="s">
        <v>313</v>
      </c>
      <c r="B211">
        <v>5.8</v>
      </c>
      <c r="C211">
        <v>59.27</v>
      </c>
      <c r="D211">
        <v>46.5</v>
      </c>
      <c r="E211" t="s">
        <v>185</v>
      </c>
      <c r="F211" t="s">
        <v>192</v>
      </c>
      <c r="H211">
        <v>1</v>
      </c>
      <c r="I211">
        <v>1</v>
      </c>
      <c r="J211" t="s">
        <v>185</v>
      </c>
      <c r="K211" t="s">
        <v>193</v>
      </c>
      <c r="M211">
        <v>1</v>
      </c>
      <c r="N211">
        <v>1</v>
      </c>
    </row>
    <row r="212" spans="1:14" x14ac:dyDescent="0.3">
      <c r="A212" t="s">
        <v>314</v>
      </c>
      <c r="B212">
        <v>-0.3</v>
      </c>
      <c r="C212">
        <v>46.7</v>
      </c>
      <c r="D212">
        <v>37.200000000000003</v>
      </c>
      <c r="E212" t="s">
        <v>185</v>
      </c>
      <c r="F212" t="s">
        <v>192</v>
      </c>
      <c r="H212">
        <v>1</v>
      </c>
      <c r="I212">
        <v>1</v>
      </c>
      <c r="J212" t="s">
        <v>185</v>
      </c>
      <c r="K212" t="s">
        <v>193</v>
      </c>
      <c r="M212">
        <v>1</v>
      </c>
      <c r="N212">
        <v>1</v>
      </c>
    </row>
    <row r="213" spans="1:14" s="2" customFormat="1" x14ac:dyDescent="0.3">
      <c r="A213" s="2" t="s">
        <v>315</v>
      </c>
      <c r="B213" s="2">
        <v>-6</v>
      </c>
      <c r="C213" s="2">
        <v>37.15</v>
      </c>
      <c r="D213" s="2">
        <v>27.6</v>
      </c>
      <c r="E213" s="2" t="s">
        <v>185</v>
      </c>
      <c r="F213" s="2" t="s">
        <v>192</v>
      </c>
      <c r="H213" s="2">
        <v>1</v>
      </c>
      <c r="I213" s="2">
        <v>1</v>
      </c>
      <c r="J213" s="2" t="s">
        <v>185</v>
      </c>
      <c r="K213" s="2" t="s">
        <v>193</v>
      </c>
      <c r="M213" s="2">
        <v>1</v>
      </c>
      <c r="N213" s="2">
        <v>1</v>
      </c>
    </row>
    <row r="214" spans="1:14" s="2" customFormat="1" x14ac:dyDescent="0.3">
      <c r="A214" s="2" t="s">
        <v>315</v>
      </c>
      <c r="B214" s="2">
        <v>-6</v>
      </c>
      <c r="C214" s="2">
        <v>37.15</v>
      </c>
      <c r="D214" s="2">
        <v>27.6</v>
      </c>
      <c r="E214" s="2" t="s">
        <v>185</v>
      </c>
      <c r="F214" s="2" t="s">
        <v>192</v>
      </c>
      <c r="H214" s="2">
        <v>1</v>
      </c>
      <c r="I214" s="2">
        <v>1</v>
      </c>
      <c r="J214" s="2" t="s">
        <v>201</v>
      </c>
      <c r="K214" s="2" t="s">
        <v>202</v>
      </c>
      <c r="M214" s="2">
        <v>4</v>
      </c>
      <c r="N214" s="2">
        <v>1</v>
      </c>
    </row>
    <row r="215" spans="1:14" s="2" customFormat="1" x14ac:dyDescent="0.3">
      <c r="A215" s="2" t="s">
        <v>316</v>
      </c>
      <c r="B215" s="2">
        <v>-9</v>
      </c>
      <c r="C215" s="2">
        <v>18.100000000000001</v>
      </c>
      <c r="D215" s="2">
        <v>24.7</v>
      </c>
      <c r="E215" s="2" t="s">
        <v>185</v>
      </c>
      <c r="F215" s="2" t="s">
        <v>192</v>
      </c>
      <c r="H215" s="2">
        <v>1</v>
      </c>
      <c r="I215" s="2">
        <v>1</v>
      </c>
      <c r="J215" s="2" t="s">
        <v>185</v>
      </c>
      <c r="K215" s="2" t="s">
        <v>193</v>
      </c>
      <c r="M215" s="2">
        <v>1</v>
      </c>
      <c r="N215" s="2">
        <v>1</v>
      </c>
    </row>
    <row r="216" spans="1:14" s="2" customFormat="1" x14ac:dyDescent="0.3">
      <c r="A216" s="2" t="s">
        <v>316</v>
      </c>
      <c r="B216" s="2">
        <v>-9</v>
      </c>
      <c r="C216" s="2">
        <v>18.100000000000001</v>
      </c>
      <c r="D216" s="2">
        <v>24.7</v>
      </c>
      <c r="E216" s="2" t="s">
        <v>185</v>
      </c>
      <c r="F216" s="2" t="s">
        <v>192</v>
      </c>
      <c r="H216" s="2">
        <v>1</v>
      </c>
      <c r="I216" s="2">
        <v>1</v>
      </c>
      <c r="J216" s="2" t="s">
        <v>201</v>
      </c>
      <c r="K216" s="2" t="s">
        <v>202</v>
      </c>
      <c r="M216" s="2">
        <v>4</v>
      </c>
      <c r="N216" s="2">
        <v>1</v>
      </c>
    </row>
    <row r="217" spans="1:14" x14ac:dyDescent="0.3">
      <c r="A217" t="s">
        <v>317</v>
      </c>
      <c r="B217">
        <v>1.7</v>
      </c>
      <c r="C217">
        <v>16.97</v>
      </c>
      <c r="D217">
        <v>14.8</v>
      </c>
      <c r="E217" t="s">
        <v>185</v>
      </c>
      <c r="F217" t="s">
        <v>192</v>
      </c>
      <c r="H217">
        <v>1</v>
      </c>
      <c r="I217">
        <v>1</v>
      </c>
      <c r="J217" t="s">
        <v>185</v>
      </c>
      <c r="K217" t="s">
        <v>193</v>
      </c>
      <c r="M217">
        <v>1</v>
      </c>
      <c r="N217">
        <v>1</v>
      </c>
    </row>
    <row r="218" spans="1:14" x14ac:dyDescent="0.3">
      <c r="A218" t="s">
        <v>318</v>
      </c>
      <c r="B218">
        <v>-8.1</v>
      </c>
      <c r="C218">
        <v>9.83</v>
      </c>
      <c r="D218">
        <v>13.4</v>
      </c>
      <c r="E218" t="s">
        <v>185</v>
      </c>
      <c r="F218" t="s">
        <v>192</v>
      </c>
      <c r="H218">
        <v>1</v>
      </c>
      <c r="I218">
        <v>1</v>
      </c>
      <c r="J218" t="s">
        <v>185</v>
      </c>
      <c r="K218" t="s">
        <v>193</v>
      </c>
      <c r="M218">
        <v>1</v>
      </c>
      <c r="N218">
        <v>1</v>
      </c>
    </row>
    <row r="219" spans="1:14" s="2" customFormat="1" x14ac:dyDescent="0.3">
      <c r="A219" s="2" t="s">
        <v>319</v>
      </c>
      <c r="B219" s="2">
        <v>-5</v>
      </c>
      <c r="C219" s="2">
        <v>25.64</v>
      </c>
      <c r="D219" s="2">
        <v>23.7</v>
      </c>
      <c r="E219" s="2" t="s">
        <v>185</v>
      </c>
      <c r="F219" s="2" t="s">
        <v>192</v>
      </c>
      <c r="H219" s="2">
        <v>1</v>
      </c>
      <c r="I219" s="2">
        <v>1</v>
      </c>
      <c r="J219" s="2" t="s">
        <v>185</v>
      </c>
      <c r="K219" s="2" t="s">
        <v>193</v>
      </c>
      <c r="M219" s="2">
        <v>1</v>
      </c>
      <c r="N219" s="2">
        <v>1</v>
      </c>
    </row>
    <row r="220" spans="1:14" s="2" customFormat="1" x14ac:dyDescent="0.3">
      <c r="A220" s="2" t="s">
        <v>319</v>
      </c>
      <c r="B220" s="2">
        <v>-5</v>
      </c>
      <c r="C220" s="2">
        <v>25.64</v>
      </c>
      <c r="D220" s="2">
        <v>23.7</v>
      </c>
      <c r="E220" s="2" t="s">
        <v>185</v>
      </c>
      <c r="F220" s="2" t="s">
        <v>192</v>
      </c>
      <c r="H220" s="2">
        <v>1</v>
      </c>
      <c r="I220" s="2">
        <v>1</v>
      </c>
      <c r="J220" s="2" t="s">
        <v>201</v>
      </c>
      <c r="K220" s="2" t="s">
        <v>202</v>
      </c>
      <c r="M220" s="2">
        <v>4</v>
      </c>
      <c r="N220" s="2">
        <v>1</v>
      </c>
    </row>
    <row r="221" spans="1:14" x14ac:dyDescent="0.3">
      <c r="A221" t="s">
        <v>320</v>
      </c>
      <c r="B221">
        <v>-0.3</v>
      </c>
      <c r="C221">
        <v>40.880000000000003</v>
      </c>
      <c r="D221">
        <v>32.299999999999997</v>
      </c>
      <c r="E221" t="s">
        <v>185</v>
      </c>
      <c r="F221" t="s">
        <v>192</v>
      </c>
      <c r="H221">
        <v>1</v>
      </c>
      <c r="I221">
        <v>1</v>
      </c>
      <c r="J221" t="s">
        <v>185</v>
      </c>
      <c r="K221" t="s">
        <v>193</v>
      </c>
      <c r="M221">
        <v>1</v>
      </c>
      <c r="N221">
        <v>1</v>
      </c>
    </row>
    <row r="222" spans="1:14" s="2" customFormat="1" x14ac:dyDescent="0.3">
      <c r="A222" s="2" t="s">
        <v>321</v>
      </c>
      <c r="B222" s="2">
        <v>-2</v>
      </c>
      <c r="C222" s="2">
        <v>15.38</v>
      </c>
      <c r="D222" s="2">
        <v>15.9</v>
      </c>
      <c r="E222" s="2" t="s">
        <v>185</v>
      </c>
      <c r="F222" s="2" t="s">
        <v>192</v>
      </c>
      <c r="H222" s="2">
        <v>1</v>
      </c>
      <c r="I222" s="2">
        <v>1</v>
      </c>
      <c r="J222" s="2" t="s">
        <v>185</v>
      </c>
      <c r="K222" s="2" t="s">
        <v>193</v>
      </c>
      <c r="M222" s="2">
        <v>1</v>
      </c>
      <c r="N222" s="2">
        <v>1</v>
      </c>
    </row>
    <row r="223" spans="1:14" s="2" customFormat="1" x14ac:dyDescent="0.3">
      <c r="A223" s="2" t="s">
        <v>321</v>
      </c>
      <c r="B223" s="2">
        <v>-2</v>
      </c>
      <c r="C223" s="2">
        <v>15.38</v>
      </c>
      <c r="D223" s="2">
        <v>15.9</v>
      </c>
      <c r="E223" s="2" t="s">
        <v>185</v>
      </c>
      <c r="F223" s="2" t="s">
        <v>192</v>
      </c>
      <c r="H223" s="2">
        <v>1</v>
      </c>
      <c r="I223" s="2">
        <v>1</v>
      </c>
      <c r="J223" s="2" t="s">
        <v>203</v>
      </c>
      <c r="K223" s="2" t="s">
        <v>204</v>
      </c>
      <c r="M223" s="2">
        <v>2</v>
      </c>
      <c r="N223" s="2">
        <v>1</v>
      </c>
    </row>
    <row r="224" spans="1:14" x14ac:dyDescent="0.3">
      <c r="A224" t="s">
        <v>322</v>
      </c>
      <c r="B224">
        <v>-14.1</v>
      </c>
      <c r="C224">
        <v>32.700000000000003</v>
      </c>
      <c r="D224">
        <v>27.8</v>
      </c>
      <c r="E224" t="s">
        <v>185</v>
      </c>
      <c r="F224" t="s">
        <v>192</v>
      </c>
      <c r="H224">
        <v>1</v>
      </c>
      <c r="I224">
        <v>1</v>
      </c>
      <c r="J224" t="s">
        <v>185</v>
      </c>
      <c r="K224" t="s">
        <v>193</v>
      </c>
      <c r="M224">
        <v>1</v>
      </c>
      <c r="N224">
        <v>1</v>
      </c>
    </row>
    <row r="225" spans="1:14" x14ac:dyDescent="0.3">
      <c r="A225" t="s">
        <v>323</v>
      </c>
      <c r="B225">
        <v>-29.7</v>
      </c>
      <c r="C225">
        <v>42.46</v>
      </c>
      <c r="D225">
        <v>35.799999999999997</v>
      </c>
      <c r="E225" t="s">
        <v>185</v>
      </c>
      <c r="F225" t="s">
        <v>192</v>
      </c>
      <c r="H225">
        <v>1</v>
      </c>
      <c r="I225">
        <v>1</v>
      </c>
      <c r="J225" t="s">
        <v>185</v>
      </c>
      <c r="K225" t="s">
        <v>193</v>
      </c>
      <c r="M225">
        <v>1</v>
      </c>
      <c r="N225">
        <v>1</v>
      </c>
    </row>
    <row r="226" spans="1:14" x14ac:dyDescent="0.3">
      <c r="A226" t="s">
        <v>324</v>
      </c>
      <c r="B226">
        <v>-30.3</v>
      </c>
      <c r="C226">
        <v>54.89</v>
      </c>
      <c r="D226">
        <v>41.3</v>
      </c>
      <c r="E226" t="s">
        <v>185</v>
      </c>
      <c r="F226" t="s">
        <v>192</v>
      </c>
      <c r="H226">
        <v>1</v>
      </c>
      <c r="I226">
        <v>1</v>
      </c>
      <c r="J226" t="s">
        <v>185</v>
      </c>
      <c r="K226" t="s">
        <v>193</v>
      </c>
      <c r="M226">
        <v>1</v>
      </c>
      <c r="N226">
        <v>1</v>
      </c>
    </row>
    <row r="227" spans="1:14" x14ac:dyDescent="0.3">
      <c r="A227" t="s">
        <v>325</v>
      </c>
      <c r="B227">
        <v>-22.8</v>
      </c>
      <c r="C227">
        <v>47.1</v>
      </c>
      <c r="D227">
        <v>34.700000000000003</v>
      </c>
      <c r="E227" t="s">
        <v>185</v>
      </c>
      <c r="F227" t="s">
        <v>192</v>
      </c>
      <c r="H227">
        <v>1</v>
      </c>
      <c r="I227">
        <v>1</v>
      </c>
      <c r="J227" t="s">
        <v>185</v>
      </c>
      <c r="K227" t="s">
        <v>193</v>
      </c>
      <c r="M227">
        <v>1</v>
      </c>
      <c r="N227">
        <v>1</v>
      </c>
    </row>
    <row r="228" spans="1:14" s="2" customFormat="1" x14ac:dyDescent="0.3">
      <c r="A228" s="2" t="s">
        <v>326</v>
      </c>
      <c r="B228" s="2">
        <v>-16.100000000000001</v>
      </c>
      <c r="C228" s="2">
        <v>6.57</v>
      </c>
      <c r="D228" s="2">
        <v>8.9</v>
      </c>
      <c r="E228" s="2" t="s">
        <v>185</v>
      </c>
      <c r="F228" s="2" t="s">
        <v>192</v>
      </c>
      <c r="H228" s="2">
        <v>1</v>
      </c>
      <c r="I228" s="2">
        <v>1</v>
      </c>
      <c r="J228" s="2" t="s">
        <v>185</v>
      </c>
      <c r="K228" s="2" t="s">
        <v>193</v>
      </c>
      <c r="M228" s="2">
        <v>1</v>
      </c>
      <c r="N228" s="2">
        <v>1</v>
      </c>
    </row>
    <row r="229" spans="1:14" s="2" customFormat="1" x14ac:dyDescent="0.3">
      <c r="A229" s="2" t="s">
        <v>326</v>
      </c>
      <c r="B229" s="2">
        <v>-16.100000000000001</v>
      </c>
      <c r="C229" s="2">
        <v>6.57</v>
      </c>
      <c r="D229" s="2">
        <v>8.9</v>
      </c>
      <c r="E229" s="2" t="s">
        <v>185</v>
      </c>
      <c r="F229" s="2" t="s">
        <v>192</v>
      </c>
      <c r="H229" s="2">
        <v>1</v>
      </c>
      <c r="I229" s="2">
        <v>1</v>
      </c>
      <c r="J229" s="2" t="s">
        <v>203</v>
      </c>
      <c r="K229" s="2" t="s">
        <v>204</v>
      </c>
      <c r="M229" s="2">
        <v>2</v>
      </c>
      <c r="N229" s="2">
        <v>1</v>
      </c>
    </row>
    <row r="230" spans="1:14" s="2" customFormat="1" x14ac:dyDescent="0.3">
      <c r="A230" s="2" t="s">
        <v>326</v>
      </c>
      <c r="B230" s="2">
        <v>-16.100000000000001</v>
      </c>
      <c r="C230" s="2">
        <v>6.57</v>
      </c>
      <c r="D230" s="2">
        <v>8.9</v>
      </c>
      <c r="E230" s="2" t="s">
        <v>185</v>
      </c>
      <c r="F230" s="2" t="s">
        <v>192</v>
      </c>
      <c r="H230" s="2">
        <v>1</v>
      </c>
      <c r="I230" s="2">
        <v>1</v>
      </c>
      <c r="J230" s="2" t="s">
        <v>201</v>
      </c>
      <c r="K230" s="2" t="s">
        <v>202</v>
      </c>
      <c r="M230" s="2">
        <v>4</v>
      </c>
      <c r="N230" s="2">
        <v>1</v>
      </c>
    </row>
    <row r="231" spans="1:14" x14ac:dyDescent="0.3">
      <c r="A231" t="s">
        <v>327</v>
      </c>
      <c r="B231">
        <v>-12.8</v>
      </c>
      <c r="C231">
        <v>21.89</v>
      </c>
      <c r="D231">
        <v>18</v>
      </c>
      <c r="E231" t="s">
        <v>185</v>
      </c>
      <c r="F231" t="s">
        <v>192</v>
      </c>
      <c r="H231">
        <v>1</v>
      </c>
      <c r="I231">
        <v>1</v>
      </c>
      <c r="J231" t="s">
        <v>185</v>
      </c>
      <c r="K231" t="s">
        <v>193</v>
      </c>
      <c r="M231">
        <v>1</v>
      </c>
      <c r="N231">
        <v>1</v>
      </c>
    </row>
    <row r="232" spans="1:14" x14ac:dyDescent="0.3">
      <c r="A232" t="s">
        <v>328</v>
      </c>
      <c r="B232">
        <v>-3.2</v>
      </c>
      <c r="C232">
        <v>58.25</v>
      </c>
      <c r="D232">
        <v>49.9</v>
      </c>
      <c r="E232" t="s">
        <v>185</v>
      </c>
      <c r="F232" t="s">
        <v>192</v>
      </c>
      <c r="H232">
        <v>1</v>
      </c>
      <c r="I232">
        <v>1</v>
      </c>
      <c r="J232" t="s">
        <v>185</v>
      </c>
      <c r="K232" t="s">
        <v>193</v>
      </c>
      <c r="M232">
        <v>1</v>
      </c>
      <c r="N232">
        <v>1</v>
      </c>
    </row>
    <row r="233" spans="1:14" s="2" customFormat="1" x14ac:dyDescent="0.3">
      <c r="A233" s="2" t="s">
        <v>329</v>
      </c>
      <c r="B233" s="2">
        <v>-3</v>
      </c>
      <c r="C233" s="2">
        <v>42.76</v>
      </c>
      <c r="D233" s="2">
        <v>38.1</v>
      </c>
      <c r="E233" s="2" t="s">
        <v>185</v>
      </c>
      <c r="F233" s="2" t="s">
        <v>192</v>
      </c>
      <c r="H233" s="2">
        <v>1</v>
      </c>
      <c r="I233" s="2">
        <v>1</v>
      </c>
      <c r="J233" s="2" t="s">
        <v>185</v>
      </c>
      <c r="K233" s="2" t="s">
        <v>193</v>
      </c>
      <c r="M233" s="2">
        <v>1</v>
      </c>
      <c r="N233" s="2">
        <v>1</v>
      </c>
    </row>
    <row r="234" spans="1:14" s="2" customFormat="1" x14ac:dyDescent="0.3">
      <c r="A234" s="2" t="s">
        <v>329</v>
      </c>
      <c r="B234" s="2">
        <v>-3</v>
      </c>
      <c r="C234" s="2">
        <v>42.76</v>
      </c>
      <c r="D234" s="2">
        <v>38.1</v>
      </c>
      <c r="E234" s="2" t="s">
        <v>185</v>
      </c>
      <c r="F234" s="2" t="s">
        <v>192</v>
      </c>
      <c r="H234" s="2">
        <v>1</v>
      </c>
      <c r="I234" s="2">
        <v>1</v>
      </c>
      <c r="J234" s="2" t="s">
        <v>203</v>
      </c>
      <c r="K234" s="2" t="s">
        <v>204</v>
      </c>
      <c r="M234" s="2">
        <v>2</v>
      </c>
      <c r="N234" s="2">
        <v>1</v>
      </c>
    </row>
    <row r="235" spans="1:14" s="2" customFormat="1" x14ac:dyDescent="0.3">
      <c r="A235" s="2" t="s">
        <v>330</v>
      </c>
      <c r="B235" s="2">
        <v>-3</v>
      </c>
      <c r="C235" s="2">
        <v>36.979999999999997</v>
      </c>
      <c r="D235" s="2">
        <v>30.5</v>
      </c>
      <c r="E235" s="2" t="s">
        <v>185</v>
      </c>
      <c r="F235" s="2" t="s">
        <v>192</v>
      </c>
      <c r="H235" s="2">
        <v>1</v>
      </c>
      <c r="I235" s="2">
        <v>1</v>
      </c>
      <c r="J235" s="2" t="s">
        <v>185</v>
      </c>
      <c r="K235" s="2" t="s">
        <v>193</v>
      </c>
      <c r="M235" s="2">
        <v>1</v>
      </c>
      <c r="N235" s="2">
        <v>1</v>
      </c>
    </row>
    <row r="236" spans="1:14" s="2" customFormat="1" x14ac:dyDescent="0.3">
      <c r="A236" s="2" t="s">
        <v>330</v>
      </c>
      <c r="B236" s="2">
        <v>-3</v>
      </c>
      <c r="C236" s="2">
        <v>36.979999999999997</v>
      </c>
      <c r="D236" s="2">
        <v>30.5</v>
      </c>
      <c r="E236" s="2" t="s">
        <v>185</v>
      </c>
      <c r="F236" s="2" t="s">
        <v>192</v>
      </c>
      <c r="H236" s="2">
        <v>1</v>
      </c>
      <c r="I236" s="2">
        <v>1</v>
      </c>
      <c r="J236" s="2" t="s">
        <v>203</v>
      </c>
      <c r="K236" s="2" t="s">
        <v>204</v>
      </c>
      <c r="M236" s="2">
        <v>2</v>
      </c>
      <c r="N236" s="2">
        <v>1</v>
      </c>
    </row>
    <row r="237" spans="1:14" s="2" customFormat="1" x14ac:dyDescent="0.3">
      <c r="A237" s="2" t="s">
        <v>331</v>
      </c>
      <c r="B237" s="2">
        <v>-7.2</v>
      </c>
      <c r="C237" s="2">
        <v>36</v>
      </c>
      <c r="D237" s="2">
        <v>27.8</v>
      </c>
      <c r="E237" s="2" t="s">
        <v>185</v>
      </c>
      <c r="F237" s="2" t="s">
        <v>192</v>
      </c>
      <c r="H237" s="2">
        <v>1</v>
      </c>
      <c r="I237" s="2">
        <v>1</v>
      </c>
      <c r="J237" s="2" t="s">
        <v>185</v>
      </c>
      <c r="K237" s="2" t="s">
        <v>193</v>
      </c>
      <c r="M237" s="2">
        <v>1</v>
      </c>
      <c r="N237" s="2">
        <v>1</v>
      </c>
    </row>
    <row r="238" spans="1:14" s="2" customFormat="1" x14ac:dyDescent="0.3">
      <c r="A238" s="2" t="s">
        <v>331</v>
      </c>
      <c r="B238" s="2">
        <v>-7.2</v>
      </c>
      <c r="C238" s="2">
        <v>36</v>
      </c>
      <c r="D238" s="2">
        <v>27.8</v>
      </c>
      <c r="E238" s="2" t="s">
        <v>185</v>
      </c>
      <c r="F238" s="2" t="s">
        <v>192</v>
      </c>
      <c r="H238" s="2">
        <v>1</v>
      </c>
      <c r="I238" s="2">
        <v>1</v>
      </c>
      <c r="J238" s="2" t="s">
        <v>203</v>
      </c>
      <c r="K238" s="2" t="s">
        <v>204</v>
      </c>
      <c r="M238" s="2">
        <v>2</v>
      </c>
      <c r="N238" s="2">
        <v>1</v>
      </c>
    </row>
    <row r="239" spans="1:14" s="2" customFormat="1" x14ac:dyDescent="0.3">
      <c r="A239" s="2" t="s">
        <v>332</v>
      </c>
      <c r="B239" s="2">
        <v>-4.5999999999999996</v>
      </c>
      <c r="C239" s="2">
        <v>18.920000000000002</v>
      </c>
      <c r="D239" s="2">
        <v>20</v>
      </c>
      <c r="E239" s="2" t="s">
        <v>185</v>
      </c>
      <c r="F239" s="2" t="s">
        <v>192</v>
      </c>
      <c r="H239" s="2">
        <v>1</v>
      </c>
      <c r="I239" s="2">
        <v>1</v>
      </c>
      <c r="J239" s="2" t="s">
        <v>185</v>
      </c>
      <c r="K239" s="2" t="s">
        <v>193</v>
      </c>
      <c r="M239" s="2">
        <v>1</v>
      </c>
      <c r="N239" s="2">
        <v>1</v>
      </c>
    </row>
    <row r="240" spans="1:14" s="2" customFormat="1" x14ac:dyDescent="0.3">
      <c r="A240" s="2" t="s">
        <v>332</v>
      </c>
      <c r="B240" s="2">
        <v>-4.5999999999999996</v>
      </c>
      <c r="C240" s="2">
        <v>18.920000000000002</v>
      </c>
      <c r="D240" s="2">
        <v>20</v>
      </c>
      <c r="E240" s="2" t="s">
        <v>185</v>
      </c>
      <c r="F240" s="2" t="s">
        <v>192</v>
      </c>
      <c r="H240" s="2">
        <v>1</v>
      </c>
      <c r="I240" s="2">
        <v>1</v>
      </c>
      <c r="J240" s="2" t="s">
        <v>203</v>
      </c>
      <c r="K240" s="2" t="s">
        <v>204</v>
      </c>
      <c r="M240" s="2">
        <v>2</v>
      </c>
      <c r="N240" s="2">
        <v>1</v>
      </c>
    </row>
    <row r="241" spans="1:14" x14ac:dyDescent="0.3">
      <c r="A241" t="s">
        <v>333</v>
      </c>
      <c r="B241">
        <v>-8.6999999999999993</v>
      </c>
      <c r="C241">
        <v>23.59</v>
      </c>
      <c r="D241">
        <v>15.4</v>
      </c>
      <c r="E241" t="s">
        <v>185</v>
      </c>
      <c r="F241" t="s">
        <v>192</v>
      </c>
      <c r="H241">
        <v>1</v>
      </c>
      <c r="I241">
        <v>1</v>
      </c>
      <c r="J241" t="s">
        <v>185</v>
      </c>
      <c r="K241" t="s">
        <v>193</v>
      </c>
      <c r="M241">
        <v>1</v>
      </c>
      <c r="N241">
        <v>1</v>
      </c>
    </row>
    <row r="242" spans="1:14" x14ac:dyDescent="0.3">
      <c r="A242" t="s">
        <v>334</v>
      </c>
      <c r="B242">
        <v>-8.5</v>
      </c>
      <c r="C242">
        <v>18.25</v>
      </c>
      <c r="D242">
        <v>10.3</v>
      </c>
      <c r="E242" t="s">
        <v>185</v>
      </c>
      <c r="F242" t="s">
        <v>192</v>
      </c>
      <c r="H242">
        <v>1</v>
      </c>
      <c r="I242">
        <v>1</v>
      </c>
      <c r="J242" t="s">
        <v>185</v>
      </c>
      <c r="K242" t="s">
        <v>193</v>
      </c>
      <c r="M242">
        <v>1</v>
      </c>
      <c r="N242">
        <v>1</v>
      </c>
    </row>
    <row r="243" spans="1:14" x14ac:dyDescent="0.3">
      <c r="A243" t="s">
        <v>335</v>
      </c>
      <c r="B243">
        <v>1.2</v>
      </c>
      <c r="C243">
        <v>46.73</v>
      </c>
      <c r="D243">
        <v>34.5</v>
      </c>
      <c r="E243" t="s">
        <v>185</v>
      </c>
      <c r="F243" t="s">
        <v>192</v>
      </c>
      <c r="H243">
        <v>1</v>
      </c>
      <c r="I243">
        <v>1</v>
      </c>
      <c r="J243" t="s">
        <v>185</v>
      </c>
      <c r="K243" t="s">
        <v>193</v>
      </c>
      <c r="M243">
        <v>1</v>
      </c>
      <c r="N243">
        <v>1</v>
      </c>
    </row>
    <row r="244" spans="1:14" x14ac:dyDescent="0.3">
      <c r="A244" t="s">
        <v>336</v>
      </c>
      <c r="B244">
        <v>-2.2000000000000002</v>
      </c>
      <c r="C244">
        <v>49.89</v>
      </c>
      <c r="D244">
        <v>37.4</v>
      </c>
      <c r="E244" t="s">
        <v>185</v>
      </c>
      <c r="F244" t="s">
        <v>192</v>
      </c>
      <c r="H244">
        <v>1</v>
      </c>
      <c r="I244">
        <v>1</v>
      </c>
      <c r="J244" t="s">
        <v>185</v>
      </c>
      <c r="K244" t="s">
        <v>193</v>
      </c>
      <c r="M244">
        <v>1</v>
      </c>
      <c r="N244">
        <v>1</v>
      </c>
    </row>
    <row r="245" spans="1:14" s="2" customFormat="1" x14ac:dyDescent="0.3">
      <c r="A245" s="2" t="s">
        <v>337</v>
      </c>
      <c r="B245" s="2">
        <v>-9.6999999999999993</v>
      </c>
      <c r="C245" s="2">
        <v>13.02</v>
      </c>
      <c r="D245" s="2">
        <v>16.600000000000001</v>
      </c>
      <c r="E245" s="2" t="s">
        <v>185</v>
      </c>
      <c r="F245" s="2" t="s">
        <v>192</v>
      </c>
      <c r="H245" s="2">
        <v>1</v>
      </c>
      <c r="I245" s="2">
        <v>1</v>
      </c>
      <c r="J245" s="2" t="s">
        <v>185</v>
      </c>
      <c r="K245" s="2" t="s">
        <v>193</v>
      </c>
      <c r="M245" s="2">
        <v>1</v>
      </c>
      <c r="N245" s="2">
        <v>1</v>
      </c>
    </row>
    <row r="246" spans="1:14" s="2" customFormat="1" x14ac:dyDescent="0.3">
      <c r="A246" s="2" t="s">
        <v>337</v>
      </c>
      <c r="B246" s="2">
        <v>-9.6999999999999993</v>
      </c>
      <c r="C246" s="2">
        <v>13.02</v>
      </c>
      <c r="D246" s="2">
        <v>16.600000000000001</v>
      </c>
      <c r="E246" s="2" t="s">
        <v>185</v>
      </c>
      <c r="F246" s="2" t="s">
        <v>192</v>
      </c>
      <c r="H246" s="2">
        <v>1</v>
      </c>
      <c r="I246" s="2">
        <v>1</v>
      </c>
      <c r="J246" s="2" t="s">
        <v>203</v>
      </c>
      <c r="K246" s="2" t="s">
        <v>204</v>
      </c>
      <c r="M246" s="2">
        <v>2</v>
      </c>
      <c r="N246" s="2">
        <v>1</v>
      </c>
    </row>
    <row r="247" spans="1:14" s="2" customFormat="1" x14ac:dyDescent="0.3">
      <c r="A247" s="2" t="s">
        <v>338</v>
      </c>
      <c r="B247" s="2">
        <v>-5.3</v>
      </c>
      <c r="C247" s="2">
        <v>7.39</v>
      </c>
      <c r="D247" s="2">
        <v>8.1999999999999993</v>
      </c>
      <c r="E247" s="2" t="s">
        <v>185</v>
      </c>
      <c r="F247" s="2" t="s">
        <v>192</v>
      </c>
      <c r="H247" s="2">
        <v>1</v>
      </c>
      <c r="I247" s="2">
        <v>1</v>
      </c>
      <c r="J247" s="2" t="s">
        <v>185</v>
      </c>
      <c r="K247" s="2" t="s">
        <v>193</v>
      </c>
      <c r="M247" s="2">
        <v>1</v>
      </c>
      <c r="N247" s="2">
        <v>1</v>
      </c>
    </row>
    <row r="248" spans="1:14" s="2" customFormat="1" x14ac:dyDescent="0.3">
      <c r="A248" s="2" t="s">
        <v>338</v>
      </c>
      <c r="B248" s="2">
        <v>-5.3</v>
      </c>
      <c r="C248" s="2">
        <v>7.39</v>
      </c>
      <c r="D248" s="2">
        <v>8.1999999999999993</v>
      </c>
      <c r="E248" s="2" t="s">
        <v>185</v>
      </c>
      <c r="F248" s="2" t="s">
        <v>192</v>
      </c>
      <c r="H248" s="2">
        <v>1</v>
      </c>
      <c r="I248" s="2">
        <v>1</v>
      </c>
      <c r="J248" s="2" t="s">
        <v>203</v>
      </c>
      <c r="K248" s="2" t="s">
        <v>204</v>
      </c>
      <c r="M248" s="2">
        <v>2</v>
      </c>
      <c r="N248" s="2">
        <v>1</v>
      </c>
    </row>
    <row r="249" spans="1:14" x14ac:dyDescent="0.3">
      <c r="A249" t="s">
        <v>339</v>
      </c>
      <c r="B249">
        <v>-6.5</v>
      </c>
      <c r="C249">
        <v>1.46</v>
      </c>
      <c r="D249">
        <v>4.7</v>
      </c>
      <c r="E249" t="s">
        <v>185</v>
      </c>
      <c r="F249" t="s">
        <v>192</v>
      </c>
      <c r="H249">
        <v>1</v>
      </c>
      <c r="I249">
        <v>1</v>
      </c>
      <c r="J249" t="s">
        <v>185</v>
      </c>
      <c r="K249" t="s">
        <v>193</v>
      </c>
      <c r="M249">
        <v>1</v>
      </c>
      <c r="N249">
        <v>1</v>
      </c>
    </row>
    <row r="250" spans="1:14" s="2" customFormat="1" x14ac:dyDescent="0.3">
      <c r="A250" s="2" t="s">
        <v>340</v>
      </c>
      <c r="B250" s="2">
        <v>-2.9</v>
      </c>
      <c r="C250" s="2">
        <v>29.75</v>
      </c>
      <c r="D250" s="2">
        <v>29.4</v>
      </c>
      <c r="E250" s="2" t="s">
        <v>185</v>
      </c>
      <c r="F250" s="2" t="s">
        <v>192</v>
      </c>
      <c r="H250" s="2">
        <v>1</v>
      </c>
      <c r="I250" s="2">
        <v>1</v>
      </c>
      <c r="J250" s="2" t="s">
        <v>185</v>
      </c>
      <c r="K250" s="2" t="s">
        <v>193</v>
      </c>
      <c r="M250" s="2">
        <v>1</v>
      </c>
      <c r="N250" s="2">
        <v>1</v>
      </c>
    </row>
    <row r="251" spans="1:14" s="2" customFormat="1" x14ac:dyDescent="0.3">
      <c r="A251" s="2" t="s">
        <v>340</v>
      </c>
      <c r="B251" s="2">
        <v>-2.9</v>
      </c>
      <c r="C251" s="2">
        <v>29.75</v>
      </c>
      <c r="D251" s="2">
        <v>29.4</v>
      </c>
      <c r="E251" s="2" t="s">
        <v>185</v>
      </c>
      <c r="F251" s="2" t="s">
        <v>192</v>
      </c>
      <c r="H251" s="2">
        <v>1</v>
      </c>
      <c r="I251" s="2">
        <v>1</v>
      </c>
      <c r="J251" s="2" t="s">
        <v>203</v>
      </c>
      <c r="K251" s="2" t="s">
        <v>204</v>
      </c>
      <c r="M251" s="2">
        <v>2</v>
      </c>
      <c r="N251" s="2">
        <v>1</v>
      </c>
    </row>
    <row r="252" spans="1:14" s="2" customFormat="1" x14ac:dyDescent="0.3">
      <c r="A252" s="2" t="s">
        <v>341</v>
      </c>
      <c r="B252" s="2">
        <v>-0.1</v>
      </c>
      <c r="C252" s="2">
        <v>31.38</v>
      </c>
      <c r="D252" s="2">
        <v>29.2</v>
      </c>
      <c r="E252" s="2" t="s">
        <v>185</v>
      </c>
      <c r="F252" s="2" t="s">
        <v>192</v>
      </c>
      <c r="H252" s="2">
        <v>1</v>
      </c>
      <c r="I252" s="2">
        <v>1</v>
      </c>
      <c r="J252" s="2" t="s">
        <v>185</v>
      </c>
      <c r="K252" s="2" t="s">
        <v>193</v>
      </c>
      <c r="M252" s="2">
        <v>1</v>
      </c>
      <c r="N252" s="2">
        <v>1</v>
      </c>
    </row>
    <row r="253" spans="1:14" s="2" customFormat="1" x14ac:dyDescent="0.3">
      <c r="A253" s="2" t="s">
        <v>341</v>
      </c>
      <c r="B253" s="2">
        <v>-0.1</v>
      </c>
      <c r="C253" s="2">
        <v>31.38</v>
      </c>
      <c r="D253" s="2">
        <v>29.2</v>
      </c>
      <c r="E253" s="2" t="s">
        <v>185</v>
      </c>
      <c r="F253" s="2" t="s">
        <v>192</v>
      </c>
      <c r="H253" s="2">
        <v>1</v>
      </c>
      <c r="I253" s="2">
        <v>1</v>
      </c>
      <c r="J253" s="2" t="s">
        <v>203</v>
      </c>
      <c r="K253" s="2" t="s">
        <v>204</v>
      </c>
      <c r="M253" s="2">
        <v>2</v>
      </c>
      <c r="N253" s="2">
        <v>1</v>
      </c>
    </row>
    <row r="254" spans="1:14" s="2" customFormat="1" x14ac:dyDescent="0.3">
      <c r="A254" s="2" t="s">
        <v>342</v>
      </c>
      <c r="B254" s="2">
        <v>1.6</v>
      </c>
      <c r="C254" s="2">
        <v>12.66</v>
      </c>
      <c r="D254" s="2">
        <v>11.4</v>
      </c>
      <c r="E254" s="2" t="s">
        <v>185</v>
      </c>
      <c r="F254" s="2" t="s">
        <v>192</v>
      </c>
      <c r="H254" s="2">
        <v>1</v>
      </c>
      <c r="I254" s="2">
        <v>1</v>
      </c>
      <c r="J254" s="2" t="s">
        <v>185</v>
      </c>
      <c r="K254" s="2" t="s">
        <v>193</v>
      </c>
      <c r="M254" s="2">
        <v>1</v>
      </c>
      <c r="N254" s="2">
        <v>1</v>
      </c>
    </row>
    <row r="255" spans="1:14" s="2" customFormat="1" x14ac:dyDescent="0.3">
      <c r="A255" s="2" t="s">
        <v>342</v>
      </c>
      <c r="B255" s="2">
        <v>1.6</v>
      </c>
      <c r="C255" s="2">
        <v>12.66</v>
      </c>
      <c r="D255" s="2">
        <v>11.4</v>
      </c>
      <c r="E255" s="2" t="s">
        <v>185</v>
      </c>
      <c r="F255" s="2" t="s">
        <v>192</v>
      </c>
      <c r="H255" s="2">
        <v>1</v>
      </c>
      <c r="I255" s="2">
        <v>1</v>
      </c>
      <c r="J255" s="2" t="s">
        <v>203</v>
      </c>
      <c r="K255" s="2" t="s">
        <v>204</v>
      </c>
      <c r="M255" s="2">
        <v>2</v>
      </c>
      <c r="N255" s="2">
        <v>1</v>
      </c>
    </row>
    <row r="256" spans="1:14" s="2" customFormat="1" x14ac:dyDescent="0.3">
      <c r="A256" s="2" t="s">
        <v>343</v>
      </c>
      <c r="B256" s="2">
        <v>-3.2</v>
      </c>
      <c r="C256" s="2">
        <v>16.86</v>
      </c>
      <c r="D256" s="2">
        <v>14.2</v>
      </c>
      <c r="E256" s="2" t="s">
        <v>185</v>
      </c>
      <c r="F256" s="2" t="s">
        <v>192</v>
      </c>
      <c r="H256" s="2">
        <v>1</v>
      </c>
      <c r="I256" s="2">
        <v>1</v>
      </c>
      <c r="J256" s="2" t="s">
        <v>185</v>
      </c>
      <c r="K256" s="2" t="s">
        <v>193</v>
      </c>
      <c r="M256" s="2">
        <v>1</v>
      </c>
      <c r="N256" s="2">
        <v>1</v>
      </c>
    </row>
    <row r="257" spans="1:14" s="2" customFormat="1" x14ac:dyDescent="0.3">
      <c r="A257" s="2" t="s">
        <v>343</v>
      </c>
      <c r="B257" s="2">
        <v>-3.2</v>
      </c>
      <c r="C257" s="2">
        <v>16.86</v>
      </c>
      <c r="D257" s="2">
        <v>14.2</v>
      </c>
      <c r="E257" s="2" t="s">
        <v>185</v>
      </c>
      <c r="F257" s="2" t="s">
        <v>192</v>
      </c>
      <c r="H257" s="2">
        <v>1</v>
      </c>
      <c r="I257" s="2">
        <v>1</v>
      </c>
      <c r="J257" s="2" t="s">
        <v>203</v>
      </c>
      <c r="K257" s="2" t="s">
        <v>204</v>
      </c>
      <c r="M257" s="2">
        <v>2</v>
      </c>
      <c r="N257" s="2">
        <v>1</v>
      </c>
    </row>
    <row r="258" spans="1:14" s="2" customFormat="1" x14ac:dyDescent="0.3">
      <c r="A258" s="2" t="s">
        <v>344</v>
      </c>
      <c r="B258" s="2">
        <v>-8.6999999999999993</v>
      </c>
      <c r="C258" s="2">
        <v>13.9</v>
      </c>
      <c r="D258" s="2">
        <v>9.6999999999999993</v>
      </c>
      <c r="E258" s="2" t="s">
        <v>185</v>
      </c>
      <c r="F258" s="2" t="s">
        <v>192</v>
      </c>
      <c r="H258" s="2">
        <v>1</v>
      </c>
      <c r="I258" s="2">
        <v>1</v>
      </c>
      <c r="J258" s="2" t="s">
        <v>185</v>
      </c>
      <c r="K258" s="2" t="s">
        <v>193</v>
      </c>
      <c r="M258" s="2">
        <v>1</v>
      </c>
      <c r="N258" s="2">
        <v>1</v>
      </c>
    </row>
    <row r="259" spans="1:14" s="2" customFormat="1" x14ac:dyDescent="0.3">
      <c r="A259" s="2" t="s">
        <v>344</v>
      </c>
      <c r="B259" s="2">
        <v>-8.6999999999999993</v>
      </c>
      <c r="C259" s="2">
        <v>13.9</v>
      </c>
      <c r="D259" s="2">
        <v>9.6999999999999993</v>
      </c>
      <c r="E259" s="2" t="s">
        <v>185</v>
      </c>
      <c r="F259" s="2" t="s">
        <v>192</v>
      </c>
      <c r="H259" s="2">
        <v>1</v>
      </c>
      <c r="I259" s="2">
        <v>1</v>
      </c>
      <c r="J259" s="2" t="s">
        <v>203</v>
      </c>
      <c r="K259" s="2" t="s">
        <v>204</v>
      </c>
      <c r="M259" s="2">
        <v>2</v>
      </c>
      <c r="N259" s="2">
        <v>1</v>
      </c>
    </row>
    <row r="260" spans="1:14" x14ac:dyDescent="0.3">
      <c r="A260" t="s">
        <v>345</v>
      </c>
      <c r="B260">
        <v>-18.600000000000001</v>
      </c>
      <c r="C260">
        <v>10.89</v>
      </c>
      <c r="D260">
        <v>9.4</v>
      </c>
      <c r="E260" t="s">
        <v>185</v>
      </c>
      <c r="F260" t="s">
        <v>192</v>
      </c>
      <c r="H260">
        <v>1</v>
      </c>
      <c r="I260">
        <v>1</v>
      </c>
      <c r="J260" t="s">
        <v>185</v>
      </c>
      <c r="K260" t="s">
        <v>193</v>
      </c>
      <c r="M260">
        <v>1</v>
      </c>
      <c r="N260">
        <v>1</v>
      </c>
    </row>
    <row r="261" spans="1:14" x14ac:dyDescent="0.3">
      <c r="A261" t="s">
        <v>346</v>
      </c>
      <c r="B261">
        <v>-16.7</v>
      </c>
      <c r="C261">
        <v>30.85</v>
      </c>
      <c r="D261">
        <v>29.8</v>
      </c>
      <c r="E261" t="s">
        <v>185</v>
      </c>
      <c r="F261" t="s">
        <v>192</v>
      </c>
      <c r="H261">
        <v>1</v>
      </c>
      <c r="I261">
        <v>1</v>
      </c>
      <c r="J261" t="s">
        <v>185</v>
      </c>
      <c r="K261" t="s">
        <v>193</v>
      </c>
      <c r="M261">
        <v>1</v>
      </c>
      <c r="N261">
        <v>1</v>
      </c>
    </row>
    <row r="262" spans="1:14" s="2" customFormat="1" x14ac:dyDescent="0.3">
      <c r="A262" s="2" t="s">
        <v>347</v>
      </c>
      <c r="B262" s="2">
        <v>0.7</v>
      </c>
      <c r="C262" s="2">
        <v>30.13</v>
      </c>
      <c r="D262" s="2">
        <v>22.7</v>
      </c>
      <c r="E262" s="2" t="s">
        <v>185</v>
      </c>
      <c r="F262" s="2" t="s">
        <v>192</v>
      </c>
      <c r="H262" s="2">
        <v>1</v>
      </c>
      <c r="I262" s="2">
        <v>1</v>
      </c>
      <c r="J262" s="2" t="s">
        <v>185</v>
      </c>
      <c r="K262" s="2" t="s">
        <v>193</v>
      </c>
      <c r="M262" s="2">
        <v>1</v>
      </c>
      <c r="N262" s="2">
        <v>1</v>
      </c>
    </row>
    <row r="263" spans="1:14" s="2" customFormat="1" x14ac:dyDescent="0.3">
      <c r="A263" s="2" t="s">
        <v>347</v>
      </c>
      <c r="B263" s="2">
        <v>0.7</v>
      </c>
      <c r="C263" s="2">
        <v>30.13</v>
      </c>
      <c r="D263" s="2">
        <v>22.7</v>
      </c>
      <c r="E263" s="2" t="s">
        <v>185</v>
      </c>
      <c r="F263" s="2" t="s">
        <v>192</v>
      </c>
      <c r="H263" s="2">
        <v>1</v>
      </c>
      <c r="I263" s="2">
        <v>1</v>
      </c>
      <c r="J263" s="2" t="s">
        <v>203</v>
      </c>
      <c r="K263" s="2" t="s">
        <v>204</v>
      </c>
      <c r="M263" s="2">
        <v>2</v>
      </c>
      <c r="N263" s="2">
        <v>1</v>
      </c>
    </row>
    <row r="264" spans="1:14" x14ac:dyDescent="0.3">
      <c r="A264" t="s">
        <v>348</v>
      </c>
      <c r="B264">
        <v>-1.3</v>
      </c>
      <c r="C264">
        <v>33.619999999999997</v>
      </c>
      <c r="D264">
        <v>27.5</v>
      </c>
      <c r="E264" t="s">
        <v>185</v>
      </c>
      <c r="F264" t="s">
        <v>192</v>
      </c>
      <c r="H264">
        <v>1</v>
      </c>
      <c r="I264">
        <v>1</v>
      </c>
      <c r="J264" t="s">
        <v>185</v>
      </c>
      <c r="K264" t="s">
        <v>193</v>
      </c>
      <c r="M264">
        <v>1</v>
      </c>
      <c r="N264">
        <v>1</v>
      </c>
    </row>
    <row r="265" spans="1:14" x14ac:dyDescent="0.3">
      <c r="A265" t="s">
        <v>349</v>
      </c>
      <c r="B265">
        <v>-8.1</v>
      </c>
      <c r="C265">
        <v>24.73</v>
      </c>
      <c r="D265">
        <v>19.600000000000001</v>
      </c>
      <c r="E265" t="s">
        <v>185</v>
      </c>
      <c r="F265" t="s">
        <v>192</v>
      </c>
      <c r="H265">
        <v>1</v>
      </c>
      <c r="I265">
        <v>1</v>
      </c>
      <c r="J265" t="s">
        <v>185</v>
      </c>
      <c r="K265" t="s">
        <v>193</v>
      </c>
      <c r="M265">
        <v>1</v>
      </c>
      <c r="N265">
        <v>1</v>
      </c>
    </row>
    <row r="266" spans="1:14" s="2" customFormat="1" x14ac:dyDescent="0.3">
      <c r="A266" s="2" t="s">
        <v>350</v>
      </c>
      <c r="B266" s="2">
        <v>-12.6</v>
      </c>
      <c r="C266" s="2">
        <v>5.59</v>
      </c>
      <c r="D266" s="2">
        <v>9.1</v>
      </c>
      <c r="E266" s="2" t="s">
        <v>185</v>
      </c>
      <c r="F266" s="2" t="s">
        <v>192</v>
      </c>
      <c r="H266" s="2">
        <v>1</v>
      </c>
      <c r="I266" s="2">
        <v>1</v>
      </c>
      <c r="J266" s="2" t="s">
        <v>185</v>
      </c>
      <c r="K266" s="2" t="s">
        <v>193</v>
      </c>
      <c r="M266" s="2">
        <v>1</v>
      </c>
      <c r="N266" s="2">
        <v>1</v>
      </c>
    </row>
    <row r="267" spans="1:14" s="2" customFormat="1" x14ac:dyDescent="0.3">
      <c r="A267" s="2" t="s">
        <v>350</v>
      </c>
      <c r="B267" s="2">
        <v>-12.6</v>
      </c>
      <c r="C267" s="2">
        <v>5.59</v>
      </c>
      <c r="D267" s="2">
        <v>9.1</v>
      </c>
      <c r="E267" s="2" t="s">
        <v>185</v>
      </c>
      <c r="F267" s="2" t="s">
        <v>192</v>
      </c>
      <c r="H267" s="2">
        <v>1</v>
      </c>
      <c r="I267" s="2">
        <v>1</v>
      </c>
      <c r="J267" s="2" t="s">
        <v>203</v>
      </c>
      <c r="K267" s="2" t="s">
        <v>204</v>
      </c>
      <c r="M267" s="2">
        <v>2</v>
      </c>
      <c r="N267" s="2">
        <v>1</v>
      </c>
    </row>
    <row r="268" spans="1:14" s="2" customFormat="1" x14ac:dyDescent="0.3">
      <c r="A268" s="2" t="s">
        <v>351</v>
      </c>
      <c r="B268" s="2">
        <v>-12.6</v>
      </c>
      <c r="C268" s="2">
        <v>5.74</v>
      </c>
      <c r="D268" s="2">
        <v>6.5</v>
      </c>
      <c r="E268" s="2" t="s">
        <v>185</v>
      </c>
      <c r="F268" s="2" t="s">
        <v>192</v>
      </c>
      <c r="H268" s="2">
        <v>1</v>
      </c>
      <c r="I268" s="2">
        <v>1</v>
      </c>
      <c r="J268" s="2" t="s">
        <v>185</v>
      </c>
      <c r="K268" s="2" t="s">
        <v>193</v>
      </c>
      <c r="M268" s="2">
        <v>1</v>
      </c>
      <c r="N268" s="2">
        <v>1</v>
      </c>
    </row>
    <row r="269" spans="1:14" s="2" customFormat="1" x14ac:dyDescent="0.3">
      <c r="A269" s="2" t="s">
        <v>351</v>
      </c>
      <c r="B269" s="2">
        <v>-12.6</v>
      </c>
      <c r="C269" s="2">
        <v>5.74</v>
      </c>
      <c r="D269" s="2">
        <v>6.5</v>
      </c>
      <c r="E269" s="2" t="s">
        <v>185</v>
      </c>
      <c r="F269" s="2" t="s">
        <v>192</v>
      </c>
      <c r="H269" s="2">
        <v>1</v>
      </c>
      <c r="I269" s="2">
        <v>1</v>
      </c>
      <c r="J269" s="2" t="s">
        <v>203</v>
      </c>
      <c r="K269" s="2" t="s">
        <v>204</v>
      </c>
      <c r="M269" s="2">
        <v>2</v>
      </c>
      <c r="N269" s="2">
        <v>1</v>
      </c>
    </row>
    <row r="270" spans="1:14" s="2" customFormat="1" x14ac:dyDescent="0.3">
      <c r="A270" s="2" t="s">
        <v>352</v>
      </c>
      <c r="B270" s="2">
        <v>-12.6</v>
      </c>
      <c r="C270" s="2">
        <v>10.039999999999999</v>
      </c>
      <c r="D270" s="2">
        <v>13.7</v>
      </c>
      <c r="E270" s="2" t="s">
        <v>185</v>
      </c>
      <c r="F270" s="2" t="s">
        <v>192</v>
      </c>
      <c r="H270" s="2">
        <v>1</v>
      </c>
      <c r="I270" s="2">
        <v>1</v>
      </c>
      <c r="J270" s="2" t="s">
        <v>185</v>
      </c>
      <c r="K270" s="2" t="s">
        <v>193</v>
      </c>
      <c r="M270" s="2">
        <v>1</v>
      </c>
      <c r="N270" s="2">
        <v>1</v>
      </c>
    </row>
    <row r="271" spans="1:14" s="2" customFormat="1" x14ac:dyDescent="0.3">
      <c r="A271" s="2" t="s">
        <v>352</v>
      </c>
      <c r="B271" s="2">
        <v>-12.6</v>
      </c>
      <c r="C271" s="2">
        <v>10.039999999999999</v>
      </c>
      <c r="D271" s="2">
        <v>13.7</v>
      </c>
      <c r="E271" s="2" t="s">
        <v>185</v>
      </c>
      <c r="F271" s="2" t="s">
        <v>192</v>
      </c>
      <c r="H271" s="2">
        <v>1</v>
      </c>
      <c r="I271" s="2">
        <v>1</v>
      </c>
      <c r="J271" s="2" t="s">
        <v>203</v>
      </c>
      <c r="K271" s="2" t="s">
        <v>204</v>
      </c>
      <c r="M271" s="2">
        <v>2</v>
      </c>
      <c r="N271" s="2">
        <v>1</v>
      </c>
    </row>
    <row r="272" spans="1:14" s="2" customFormat="1" x14ac:dyDescent="0.3">
      <c r="A272" s="2" t="s">
        <v>353</v>
      </c>
      <c r="B272" s="2">
        <v>-14.7</v>
      </c>
      <c r="C272" s="2">
        <v>11.47</v>
      </c>
      <c r="D272" s="2">
        <v>8.8000000000000007</v>
      </c>
      <c r="E272" s="2" t="s">
        <v>185</v>
      </c>
      <c r="F272" s="2" t="s">
        <v>192</v>
      </c>
      <c r="H272" s="2">
        <v>1</v>
      </c>
      <c r="I272" s="2">
        <v>1</v>
      </c>
      <c r="J272" s="2" t="s">
        <v>185</v>
      </c>
      <c r="K272" s="2" t="s">
        <v>193</v>
      </c>
      <c r="M272" s="2">
        <v>1</v>
      </c>
      <c r="N272" s="2">
        <v>1</v>
      </c>
    </row>
    <row r="273" spans="1:14" s="2" customFormat="1" x14ac:dyDescent="0.3">
      <c r="A273" s="2" t="s">
        <v>353</v>
      </c>
      <c r="B273" s="2">
        <v>-14.7</v>
      </c>
      <c r="C273" s="2">
        <v>11.47</v>
      </c>
      <c r="D273" s="2">
        <v>8.8000000000000007</v>
      </c>
      <c r="E273" s="2" t="s">
        <v>185</v>
      </c>
      <c r="F273" s="2" t="s">
        <v>192</v>
      </c>
      <c r="H273" s="2">
        <v>1</v>
      </c>
      <c r="I273" s="2">
        <v>1</v>
      </c>
      <c r="J273" s="2" t="s">
        <v>203</v>
      </c>
      <c r="K273" s="2" t="s">
        <v>204</v>
      </c>
      <c r="M273" s="2">
        <v>2</v>
      </c>
      <c r="N273" s="2">
        <v>1</v>
      </c>
    </row>
    <row r="274" spans="1:14" s="2" customFormat="1" x14ac:dyDescent="0.3">
      <c r="A274" s="2" t="s">
        <v>354</v>
      </c>
      <c r="B274" s="2">
        <v>-9.1999999999999993</v>
      </c>
      <c r="C274" s="2">
        <v>18.489999999999998</v>
      </c>
      <c r="D274" s="2">
        <v>12.5</v>
      </c>
      <c r="E274" s="2" t="s">
        <v>185</v>
      </c>
      <c r="F274" s="2" t="s">
        <v>192</v>
      </c>
      <c r="H274" s="2">
        <v>1</v>
      </c>
      <c r="I274" s="2">
        <v>1</v>
      </c>
      <c r="J274" s="2" t="s">
        <v>185</v>
      </c>
      <c r="K274" s="2" t="s">
        <v>193</v>
      </c>
      <c r="M274" s="2">
        <v>1</v>
      </c>
      <c r="N274" s="2">
        <v>1</v>
      </c>
    </row>
    <row r="275" spans="1:14" s="2" customFormat="1" x14ac:dyDescent="0.3">
      <c r="A275" s="2" t="s">
        <v>354</v>
      </c>
      <c r="B275" s="2">
        <v>-9.1999999999999993</v>
      </c>
      <c r="C275" s="2">
        <v>18.489999999999998</v>
      </c>
      <c r="D275" s="2">
        <v>12.5</v>
      </c>
      <c r="E275" s="2" t="s">
        <v>185</v>
      </c>
      <c r="F275" s="2" t="s">
        <v>192</v>
      </c>
      <c r="H275" s="2">
        <v>1</v>
      </c>
      <c r="I275" s="2">
        <v>1</v>
      </c>
      <c r="J275" s="2" t="s">
        <v>203</v>
      </c>
      <c r="K275" s="2" t="s">
        <v>204</v>
      </c>
      <c r="M275" s="2">
        <v>2</v>
      </c>
      <c r="N275" s="2">
        <v>1</v>
      </c>
    </row>
    <row r="276" spans="1:14" s="2" customFormat="1" x14ac:dyDescent="0.3">
      <c r="A276" s="2" t="s">
        <v>355</v>
      </c>
      <c r="B276" s="2">
        <v>-8</v>
      </c>
      <c r="C276" s="2">
        <v>13.45</v>
      </c>
      <c r="D276" s="2">
        <v>12.6</v>
      </c>
      <c r="E276" s="2" t="s">
        <v>185</v>
      </c>
      <c r="F276" s="2" t="s">
        <v>192</v>
      </c>
      <c r="H276" s="2">
        <v>1</v>
      </c>
      <c r="I276" s="2">
        <v>1</v>
      </c>
      <c r="J276" s="2" t="s">
        <v>185</v>
      </c>
      <c r="K276" s="2" t="s">
        <v>193</v>
      </c>
      <c r="M276" s="2">
        <v>1</v>
      </c>
      <c r="N276" s="2">
        <v>1</v>
      </c>
    </row>
    <row r="277" spans="1:14" s="2" customFormat="1" x14ac:dyDescent="0.3">
      <c r="A277" s="2" t="s">
        <v>355</v>
      </c>
      <c r="B277" s="2">
        <v>-8</v>
      </c>
      <c r="C277" s="2">
        <v>13.45</v>
      </c>
      <c r="D277" s="2">
        <v>12.6</v>
      </c>
      <c r="E277" s="2" t="s">
        <v>185</v>
      </c>
      <c r="F277" s="2" t="s">
        <v>192</v>
      </c>
      <c r="H277" s="2">
        <v>1</v>
      </c>
      <c r="I277" s="2">
        <v>1</v>
      </c>
      <c r="J277" s="2" t="s">
        <v>203</v>
      </c>
      <c r="K277" s="2" t="s">
        <v>204</v>
      </c>
      <c r="M277" s="2">
        <v>2</v>
      </c>
      <c r="N277" s="2">
        <v>1</v>
      </c>
    </row>
    <row r="278" spans="1:14" x14ac:dyDescent="0.3">
      <c r="A278" t="s">
        <v>356</v>
      </c>
      <c r="B278">
        <v>1.8</v>
      </c>
      <c r="C278">
        <v>15.04</v>
      </c>
      <c r="D278">
        <v>13.8</v>
      </c>
      <c r="E278" t="s">
        <v>185</v>
      </c>
      <c r="F278" t="s">
        <v>192</v>
      </c>
      <c r="H278">
        <v>1</v>
      </c>
      <c r="I278">
        <v>1</v>
      </c>
      <c r="J278" t="s">
        <v>185</v>
      </c>
      <c r="K278" t="s">
        <v>193</v>
      </c>
      <c r="M278">
        <v>1</v>
      </c>
      <c r="N278">
        <v>1</v>
      </c>
    </row>
    <row r="279" spans="1:14" x14ac:dyDescent="0.3">
      <c r="A279" t="s">
        <v>357</v>
      </c>
      <c r="B279">
        <v>1.2</v>
      </c>
      <c r="C279">
        <v>28.73</v>
      </c>
      <c r="D279">
        <v>25.2</v>
      </c>
      <c r="E279" t="s">
        <v>185</v>
      </c>
      <c r="F279" t="s">
        <v>192</v>
      </c>
      <c r="H279">
        <v>1</v>
      </c>
      <c r="I279">
        <v>1</v>
      </c>
      <c r="J279" t="s">
        <v>185</v>
      </c>
      <c r="K279" t="s">
        <v>193</v>
      </c>
      <c r="M279">
        <v>1</v>
      </c>
      <c r="N279">
        <v>1</v>
      </c>
    </row>
    <row r="280" spans="1:14" s="2" customFormat="1" x14ac:dyDescent="0.3">
      <c r="A280" s="2" t="s">
        <v>358</v>
      </c>
      <c r="B280" s="2">
        <v>-8.5</v>
      </c>
      <c r="C280" s="2">
        <v>17.98</v>
      </c>
      <c r="D280" s="2">
        <v>16.100000000000001</v>
      </c>
      <c r="E280" s="2" t="s">
        <v>185</v>
      </c>
      <c r="F280" s="2" t="s">
        <v>192</v>
      </c>
      <c r="H280" s="2">
        <v>1</v>
      </c>
      <c r="I280" s="2">
        <v>1</v>
      </c>
      <c r="J280" s="2" t="s">
        <v>185</v>
      </c>
      <c r="K280" s="2" t="s">
        <v>193</v>
      </c>
      <c r="M280" s="2">
        <v>1</v>
      </c>
      <c r="N280" s="2">
        <v>1</v>
      </c>
    </row>
    <row r="281" spans="1:14" s="2" customFormat="1" x14ac:dyDescent="0.3">
      <c r="A281" s="2" t="s">
        <v>358</v>
      </c>
      <c r="B281" s="2">
        <v>-8.5</v>
      </c>
      <c r="C281" s="2">
        <v>17.98</v>
      </c>
      <c r="D281" s="2">
        <v>16.100000000000001</v>
      </c>
      <c r="E281" s="2" t="s">
        <v>185</v>
      </c>
      <c r="F281" s="2" t="s">
        <v>192</v>
      </c>
      <c r="H281" s="2">
        <v>1</v>
      </c>
      <c r="I281" s="2">
        <v>1</v>
      </c>
      <c r="J281" s="2" t="s">
        <v>203</v>
      </c>
      <c r="K281" s="2" t="s">
        <v>204</v>
      </c>
      <c r="M281" s="2">
        <v>2</v>
      </c>
      <c r="N281" s="2">
        <v>1</v>
      </c>
    </row>
    <row r="282" spans="1:14" s="2" customFormat="1" x14ac:dyDescent="0.3">
      <c r="A282" s="2" t="s">
        <v>359</v>
      </c>
      <c r="B282" s="2">
        <v>-7.3</v>
      </c>
      <c r="C282" s="2">
        <v>24.83</v>
      </c>
      <c r="D282" s="2">
        <v>16.899999999999999</v>
      </c>
      <c r="E282" s="2" t="s">
        <v>185</v>
      </c>
      <c r="F282" s="2" t="s">
        <v>192</v>
      </c>
      <c r="H282" s="2">
        <v>1</v>
      </c>
      <c r="I282" s="2">
        <v>1</v>
      </c>
      <c r="J282" s="2" t="s">
        <v>185</v>
      </c>
      <c r="K282" s="2" t="s">
        <v>193</v>
      </c>
      <c r="M282" s="2">
        <v>1</v>
      </c>
      <c r="N282" s="2">
        <v>1</v>
      </c>
    </row>
    <row r="283" spans="1:14" s="2" customFormat="1" x14ac:dyDescent="0.3">
      <c r="A283" s="2" t="s">
        <v>359</v>
      </c>
      <c r="B283" s="2">
        <v>-7.3</v>
      </c>
      <c r="C283" s="2">
        <v>24.83</v>
      </c>
      <c r="D283" s="2">
        <v>16.899999999999999</v>
      </c>
      <c r="E283" s="2" t="s">
        <v>185</v>
      </c>
      <c r="F283" s="2" t="s">
        <v>192</v>
      </c>
      <c r="H283" s="2">
        <v>1</v>
      </c>
      <c r="I283" s="2">
        <v>1</v>
      </c>
      <c r="J283" s="2" t="s">
        <v>203</v>
      </c>
      <c r="K283" s="2" t="s">
        <v>204</v>
      </c>
      <c r="M283" s="2">
        <v>2</v>
      </c>
      <c r="N283" s="2">
        <v>1</v>
      </c>
    </row>
    <row r="284" spans="1:14" x14ac:dyDescent="0.3">
      <c r="A284" t="s">
        <v>360</v>
      </c>
      <c r="B284">
        <v>5.5</v>
      </c>
      <c r="C284">
        <v>37.270000000000003</v>
      </c>
      <c r="D284">
        <v>25.4</v>
      </c>
      <c r="E284" t="s">
        <v>185</v>
      </c>
      <c r="F284" t="s">
        <v>192</v>
      </c>
      <c r="H284">
        <v>1</v>
      </c>
      <c r="I284">
        <v>1</v>
      </c>
      <c r="J284" t="s">
        <v>185</v>
      </c>
      <c r="K284" t="s">
        <v>193</v>
      </c>
      <c r="M284">
        <v>1</v>
      </c>
      <c r="N284">
        <v>1</v>
      </c>
    </row>
    <row r="285" spans="1:14" x14ac:dyDescent="0.3">
      <c r="A285" t="s">
        <v>361</v>
      </c>
      <c r="B285">
        <v>4.9000000000000004</v>
      </c>
      <c r="C285">
        <v>14.77</v>
      </c>
      <c r="D285">
        <v>15.4</v>
      </c>
      <c r="E285" t="s">
        <v>185</v>
      </c>
      <c r="F285" t="s">
        <v>192</v>
      </c>
      <c r="H285">
        <v>1</v>
      </c>
      <c r="I285">
        <v>1</v>
      </c>
      <c r="J285" t="s">
        <v>185</v>
      </c>
      <c r="K285" t="s">
        <v>193</v>
      </c>
      <c r="M285">
        <v>1</v>
      </c>
      <c r="N285">
        <v>1</v>
      </c>
    </row>
    <row r="286" spans="1:14" s="2" customFormat="1" x14ac:dyDescent="0.3">
      <c r="A286" s="2" t="s">
        <v>362</v>
      </c>
      <c r="B286" s="2">
        <v>-16.600000000000001</v>
      </c>
      <c r="C286" s="2">
        <v>-3.58</v>
      </c>
      <c r="D286" s="2">
        <v>0.6</v>
      </c>
      <c r="E286" s="2" t="s">
        <v>185</v>
      </c>
      <c r="F286" s="2" t="s">
        <v>192</v>
      </c>
      <c r="H286" s="2">
        <v>1</v>
      </c>
      <c r="I286" s="2">
        <v>1</v>
      </c>
      <c r="J286" s="2" t="s">
        <v>185</v>
      </c>
      <c r="K286" s="2" t="s">
        <v>193</v>
      </c>
      <c r="M286" s="2">
        <v>1</v>
      </c>
      <c r="N286" s="2">
        <v>1</v>
      </c>
    </row>
    <row r="287" spans="1:14" s="2" customFormat="1" x14ac:dyDescent="0.3">
      <c r="A287" s="2" t="s">
        <v>362</v>
      </c>
      <c r="B287" s="2">
        <v>-16.600000000000001</v>
      </c>
      <c r="C287" s="2">
        <v>-3.58</v>
      </c>
      <c r="D287" s="2">
        <v>0.6</v>
      </c>
      <c r="E287" s="2" t="s">
        <v>185</v>
      </c>
      <c r="F287" s="2" t="s">
        <v>192</v>
      </c>
      <c r="H287" s="2">
        <v>1</v>
      </c>
      <c r="I287" s="2">
        <v>1</v>
      </c>
      <c r="J287" s="2" t="s">
        <v>203</v>
      </c>
      <c r="K287" s="2" t="s">
        <v>204</v>
      </c>
      <c r="M287" s="2">
        <v>2</v>
      </c>
      <c r="N287" s="2">
        <v>1</v>
      </c>
    </row>
    <row r="288" spans="1:14" s="2" customFormat="1" x14ac:dyDescent="0.3">
      <c r="A288" s="2" t="s">
        <v>363</v>
      </c>
      <c r="B288" s="2">
        <v>-15.6</v>
      </c>
      <c r="C288" s="2">
        <v>6.57</v>
      </c>
      <c r="D288" s="2">
        <v>9.6</v>
      </c>
      <c r="E288" s="2" t="s">
        <v>185</v>
      </c>
      <c r="F288" s="2" t="s">
        <v>192</v>
      </c>
      <c r="H288" s="2">
        <v>1</v>
      </c>
      <c r="I288" s="2">
        <v>1</v>
      </c>
      <c r="J288" s="2" t="s">
        <v>185</v>
      </c>
      <c r="K288" s="2" t="s">
        <v>193</v>
      </c>
      <c r="M288" s="2">
        <v>1</v>
      </c>
      <c r="N288" s="2">
        <v>1</v>
      </c>
    </row>
    <row r="289" spans="1:14" s="2" customFormat="1" x14ac:dyDescent="0.3">
      <c r="A289" s="2" t="s">
        <v>363</v>
      </c>
      <c r="B289" s="2">
        <v>-15.6</v>
      </c>
      <c r="C289" s="2">
        <v>6.57</v>
      </c>
      <c r="D289" s="2">
        <v>9.6</v>
      </c>
      <c r="E289" s="2" t="s">
        <v>185</v>
      </c>
      <c r="F289" s="2" t="s">
        <v>192</v>
      </c>
      <c r="H289" s="2">
        <v>1</v>
      </c>
      <c r="I289" s="2">
        <v>1</v>
      </c>
      <c r="J289" s="2" t="s">
        <v>203</v>
      </c>
      <c r="K289" s="2" t="s">
        <v>204</v>
      </c>
      <c r="M289" s="2">
        <v>2</v>
      </c>
      <c r="N289" s="2">
        <v>1</v>
      </c>
    </row>
    <row r="290" spans="1:14" x14ac:dyDescent="0.3">
      <c r="A290" t="s">
        <v>364</v>
      </c>
      <c r="B290">
        <v>-0.7</v>
      </c>
      <c r="C290">
        <v>44.09</v>
      </c>
      <c r="D290">
        <v>37.1</v>
      </c>
      <c r="E290" t="s">
        <v>185</v>
      </c>
      <c r="F290" t="s">
        <v>192</v>
      </c>
      <c r="H290">
        <v>1</v>
      </c>
      <c r="I290">
        <v>1</v>
      </c>
      <c r="J290" t="s">
        <v>185</v>
      </c>
      <c r="K290" t="s">
        <v>193</v>
      </c>
      <c r="M290">
        <v>1</v>
      </c>
      <c r="N290">
        <v>1</v>
      </c>
    </row>
    <row r="291" spans="1:14" x14ac:dyDescent="0.3">
      <c r="A291" t="s">
        <v>365</v>
      </c>
      <c r="B291">
        <v>4.0999999999999996</v>
      </c>
      <c r="C291">
        <v>59.97</v>
      </c>
      <c r="D291">
        <v>43.9</v>
      </c>
      <c r="E291" t="s">
        <v>185</v>
      </c>
      <c r="F291" t="s">
        <v>192</v>
      </c>
      <c r="H291">
        <v>1</v>
      </c>
      <c r="I291">
        <v>1</v>
      </c>
      <c r="J291" t="s">
        <v>185</v>
      </c>
      <c r="K291" t="s">
        <v>193</v>
      </c>
      <c r="M291">
        <v>1</v>
      </c>
      <c r="N291">
        <v>1</v>
      </c>
    </row>
    <row r="292" spans="1:14" s="2" customFormat="1" x14ac:dyDescent="0.3">
      <c r="A292" s="2" t="s">
        <v>366</v>
      </c>
      <c r="B292" s="2">
        <v>-0.1</v>
      </c>
      <c r="C292" s="2">
        <v>40.49</v>
      </c>
      <c r="D292" s="2">
        <v>32.6</v>
      </c>
      <c r="E292" s="2" t="s">
        <v>185</v>
      </c>
      <c r="F292" s="2" t="s">
        <v>192</v>
      </c>
      <c r="H292" s="2">
        <v>1</v>
      </c>
      <c r="I292" s="2">
        <v>1</v>
      </c>
      <c r="J292" s="2" t="s">
        <v>185</v>
      </c>
      <c r="K292" s="2" t="s">
        <v>193</v>
      </c>
      <c r="M292" s="2">
        <v>1</v>
      </c>
      <c r="N292" s="2">
        <v>1</v>
      </c>
    </row>
    <row r="293" spans="1:14" s="2" customFormat="1" x14ac:dyDescent="0.3">
      <c r="A293" s="2" t="s">
        <v>366</v>
      </c>
      <c r="B293" s="2">
        <v>-0.1</v>
      </c>
      <c r="C293" s="2">
        <v>40.49</v>
      </c>
      <c r="D293" s="2">
        <v>32.6</v>
      </c>
      <c r="E293" s="2" t="s">
        <v>185</v>
      </c>
      <c r="F293" s="2" t="s">
        <v>192</v>
      </c>
      <c r="H293" s="2">
        <v>1</v>
      </c>
      <c r="I293" s="2">
        <v>1</v>
      </c>
      <c r="J293" s="2" t="s">
        <v>203</v>
      </c>
      <c r="K293" s="2" t="s">
        <v>204</v>
      </c>
      <c r="M293" s="2">
        <v>2</v>
      </c>
      <c r="N293" s="2">
        <v>1</v>
      </c>
    </row>
    <row r="294" spans="1:14" s="2" customFormat="1" x14ac:dyDescent="0.3">
      <c r="A294" s="2" t="s">
        <v>367</v>
      </c>
      <c r="B294" s="2">
        <v>0.1</v>
      </c>
      <c r="C294" s="2">
        <v>30.69</v>
      </c>
      <c r="D294" s="2">
        <v>31.8</v>
      </c>
      <c r="E294" s="2" t="s">
        <v>185</v>
      </c>
      <c r="F294" s="2" t="s">
        <v>192</v>
      </c>
      <c r="H294" s="2">
        <v>1</v>
      </c>
      <c r="I294" s="2">
        <v>1</v>
      </c>
      <c r="J294" s="2" t="s">
        <v>185</v>
      </c>
      <c r="K294" s="2" t="s">
        <v>193</v>
      </c>
      <c r="M294" s="2">
        <v>1</v>
      </c>
      <c r="N294" s="2">
        <v>1</v>
      </c>
    </row>
    <row r="295" spans="1:14" s="2" customFormat="1" x14ac:dyDescent="0.3">
      <c r="A295" s="2" t="s">
        <v>367</v>
      </c>
      <c r="B295" s="2">
        <v>0.1</v>
      </c>
      <c r="C295" s="2">
        <v>30.69</v>
      </c>
      <c r="D295" s="2">
        <v>31.8</v>
      </c>
      <c r="E295" s="2" t="s">
        <v>185</v>
      </c>
      <c r="F295" s="2" t="s">
        <v>192</v>
      </c>
      <c r="H295" s="2">
        <v>1</v>
      </c>
      <c r="I295" s="2">
        <v>1</v>
      </c>
      <c r="J295" s="2" t="s">
        <v>203</v>
      </c>
      <c r="K295" s="2" t="s">
        <v>204</v>
      </c>
      <c r="M295" s="2">
        <v>2</v>
      </c>
      <c r="N295" s="2">
        <v>1</v>
      </c>
    </row>
    <row r="296" spans="1:14" x14ac:dyDescent="0.3">
      <c r="A296" t="s">
        <v>368</v>
      </c>
      <c r="B296">
        <v>9.4</v>
      </c>
      <c r="C296">
        <v>71.87</v>
      </c>
      <c r="D296">
        <v>56.3</v>
      </c>
      <c r="E296" t="s">
        <v>185</v>
      </c>
      <c r="F296" t="s">
        <v>192</v>
      </c>
      <c r="H296">
        <v>1</v>
      </c>
      <c r="I296">
        <v>1</v>
      </c>
      <c r="J296" t="s">
        <v>185</v>
      </c>
      <c r="K296" t="s">
        <v>193</v>
      </c>
      <c r="M296">
        <v>1</v>
      </c>
      <c r="N296">
        <v>1</v>
      </c>
    </row>
    <row r="297" spans="1:14" x14ac:dyDescent="0.3">
      <c r="A297" t="s">
        <v>369</v>
      </c>
      <c r="B297">
        <v>-1.4</v>
      </c>
      <c r="C297">
        <v>64.81</v>
      </c>
      <c r="D297">
        <v>53.9</v>
      </c>
      <c r="E297" t="s">
        <v>185</v>
      </c>
      <c r="F297" t="s">
        <v>192</v>
      </c>
      <c r="H297">
        <v>1</v>
      </c>
      <c r="I297">
        <v>1</v>
      </c>
      <c r="J297" t="s">
        <v>185</v>
      </c>
      <c r="K297" t="s">
        <v>193</v>
      </c>
      <c r="M297">
        <v>1</v>
      </c>
      <c r="N297">
        <v>1</v>
      </c>
    </row>
    <row r="298" spans="1:14" x14ac:dyDescent="0.3">
      <c r="A298" t="s">
        <v>370</v>
      </c>
      <c r="B298">
        <v>-9.6999999999999993</v>
      </c>
      <c r="C298">
        <v>4.4000000000000004</v>
      </c>
      <c r="D298">
        <v>11</v>
      </c>
      <c r="E298" t="s">
        <v>185</v>
      </c>
      <c r="F298" t="s">
        <v>192</v>
      </c>
      <c r="H298">
        <v>1</v>
      </c>
      <c r="I298">
        <v>1</v>
      </c>
      <c r="J298" t="s">
        <v>185</v>
      </c>
      <c r="K298" t="s">
        <v>193</v>
      </c>
      <c r="M298">
        <v>1</v>
      </c>
      <c r="N298">
        <v>1</v>
      </c>
    </row>
    <row r="299" spans="1:14" x14ac:dyDescent="0.3">
      <c r="A299" t="s">
        <v>371</v>
      </c>
      <c r="B299">
        <v>-7.9</v>
      </c>
      <c r="C299">
        <v>1.08</v>
      </c>
      <c r="D299">
        <v>4.5</v>
      </c>
      <c r="E299" t="s">
        <v>185</v>
      </c>
      <c r="F299" t="s">
        <v>192</v>
      </c>
      <c r="H299">
        <v>1</v>
      </c>
      <c r="I299">
        <v>1</v>
      </c>
      <c r="J299" t="s">
        <v>185</v>
      </c>
      <c r="K299" t="s">
        <v>193</v>
      </c>
      <c r="M299">
        <v>1</v>
      </c>
      <c r="N299">
        <v>1</v>
      </c>
    </row>
    <row r="300" spans="1:14" x14ac:dyDescent="0.3">
      <c r="A300" t="s">
        <v>372</v>
      </c>
      <c r="B300">
        <v>14.2</v>
      </c>
      <c r="C300">
        <v>51.57</v>
      </c>
      <c r="D300">
        <v>44.3</v>
      </c>
      <c r="E300" t="s">
        <v>185</v>
      </c>
      <c r="F300" t="s">
        <v>192</v>
      </c>
      <c r="H300">
        <v>1</v>
      </c>
      <c r="I300">
        <v>1</v>
      </c>
      <c r="J300" t="s">
        <v>185</v>
      </c>
      <c r="K300" t="s">
        <v>193</v>
      </c>
      <c r="M300">
        <v>1</v>
      </c>
      <c r="N300">
        <v>1</v>
      </c>
    </row>
    <row r="301" spans="1:14" x14ac:dyDescent="0.3">
      <c r="A301" t="s">
        <v>373</v>
      </c>
      <c r="B301">
        <v>10.199999999999999</v>
      </c>
      <c r="C301">
        <v>68.56</v>
      </c>
      <c r="D301">
        <v>56.4</v>
      </c>
      <c r="E301" t="s">
        <v>185</v>
      </c>
      <c r="F301" t="s">
        <v>192</v>
      </c>
      <c r="H301">
        <v>1</v>
      </c>
      <c r="I301">
        <v>1</v>
      </c>
      <c r="J301" t="s">
        <v>185</v>
      </c>
      <c r="K301" t="s">
        <v>193</v>
      </c>
      <c r="M301">
        <v>1</v>
      </c>
      <c r="N301">
        <v>1</v>
      </c>
    </row>
    <row r="302" spans="1:14" x14ac:dyDescent="0.3">
      <c r="A302" t="s">
        <v>374</v>
      </c>
      <c r="B302">
        <v>-14.8</v>
      </c>
      <c r="C302">
        <v>38.61</v>
      </c>
      <c r="D302">
        <v>32.200000000000003</v>
      </c>
      <c r="E302" t="s">
        <v>185</v>
      </c>
      <c r="F302" t="s">
        <v>192</v>
      </c>
      <c r="H302">
        <v>1</v>
      </c>
      <c r="I302">
        <v>1</v>
      </c>
      <c r="J302" t="s">
        <v>185</v>
      </c>
      <c r="K302" t="s">
        <v>193</v>
      </c>
      <c r="M302">
        <v>1</v>
      </c>
      <c r="N302">
        <v>1</v>
      </c>
    </row>
    <row r="303" spans="1:14" x14ac:dyDescent="0.3">
      <c r="A303" t="s">
        <v>375</v>
      </c>
      <c r="B303">
        <v>-3.6</v>
      </c>
      <c r="C303">
        <v>45.58</v>
      </c>
      <c r="D303">
        <v>32.1</v>
      </c>
      <c r="E303" t="s">
        <v>185</v>
      </c>
      <c r="F303" t="s">
        <v>192</v>
      </c>
      <c r="H303">
        <v>1</v>
      </c>
      <c r="I303">
        <v>1</v>
      </c>
      <c r="J303" t="s">
        <v>185</v>
      </c>
      <c r="K303" t="s">
        <v>193</v>
      </c>
      <c r="M303">
        <v>1</v>
      </c>
      <c r="N303">
        <v>1</v>
      </c>
    </row>
    <row r="304" spans="1:14" x14ac:dyDescent="0.3">
      <c r="A304" t="s">
        <v>376</v>
      </c>
      <c r="B304">
        <v>-0.7</v>
      </c>
      <c r="C304">
        <v>70.44</v>
      </c>
      <c r="D304">
        <v>54.8</v>
      </c>
      <c r="E304" t="s">
        <v>185</v>
      </c>
      <c r="F304" t="s">
        <v>192</v>
      </c>
      <c r="H304">
        <v>1</v>
      </c>
      <c r="I304">
        <v>1</v>
      </c>
      <c r="J304" t="s">
        <v>185</v>
      </c>
      <c r="K304" t="s">
        <v>193</v>
      </c>
      <c r="M304">
        <v>1</v>
      </c>
      <c r="N304">
        <v>1</v>
      </c>
    </row>
    <row r="305" spans="1:14" x14ac:dyDescent="0.3">
      <c r="A305" t="s">
        <v>377</v>
      </c>
      <c r="B305">
        <v>6.7</v>
      </c>
      <c r="C305">
        <v>69.67</v>
      </c>
      <c r="D305">
        <v>57</v>
      </c>
      <c r="E305" t="s">
        <v>185</v>
      </c>
      <c r="F305" t="s">
        <v>192</v>
      </c>
      <c r="H305">
        <v>1</v>
      </c>
      <c r="I305">
        <v>1</v>
      </c>
      <c r="J305" t="s">
        <v>185</v>
      </c>
      <c r="K305" t="s">
        <v>193</v>
      </c>
      <c r="M305">
        <v>1</v>
      </c>
      <c r="N305">
        <v>1</v>
      </c>
    </row>
    <row r="306" spans="1:14" x14ac:dyDescent="0.3">
      <c r="A306" t="s">
        <v>378</v>
      </c>
      <c r="B306">
        <v>-3.7</v>
      </c>
      <c r="C306">
        <v>36.81</v>
      </c>
      <c r="D306">
        <v>29.7</v>
      </c>
      <c r="E306" t="s">
        <v>185</v>
      </c>
      <c r="F306" t="s">
        <v>192</v>
      </c>
      <c r="H306">
        <v>1</v>
      </c>
      <c r="I306">
        <v>1</v>
      </c>
      <c r="J306" t="s">
        <v>185</v>
      </c>
      <c r="K306" t="s">
        <v>193</v>
      </c>
      <c r="M306">
        <v>1</v>
      </c>
      <c r="N306">
        <v>1</v>
      </c>
    </row>
    <row r="307" spans="1:14" x14ac:dyDescent="0.3">
      <c r="A307" t="s">
        <v>379</v>
      </c>
      <c r="B307">
        <v>-16</v>
      </c>
      <c r="C307">
        <v>0.92</v>
      </c>
      <c r="D307">
        <v>5.4</v>
      </c>
      <c r="E307" t="s">
        <v>185</v>
      </c>
      <c r="F307" t="s">
        <v>192</v>
      </c>
      <c r="H307">
        <v>1</v>
      </c>
      <c r="I307">
        <v>1</v>
      </c>
      <c r="J307" t="s">
        <v>185</v>
      </c>
      <c r="K307" t="s">
        <v>193</v>
      </c>
      <c r="M307">
        <v>1</v>
      </c>
      <c r="N307">
        <v>1</v>
      </c>
    </row>
    <row r="308" spans="1:14" x14ac:dyDescent="0.3">
      <c r="A308" t="s">
        <v>380</v>
      </c>
      <c r="B308">
        <v>2.8</v>
      </c>
      <c r="C308">
        <v>33.54</v>
      </c>
      <c r="D308">
        <v>25.6</v>
      </c>
      <c r="E308" t="s">
        <v>185</v>
      </c>
      <c r="F308" t="s">
        <v>192</v>
      </c>
      <c r="H308">
        <v>1</v>
      </c>
      <c r="I308">
        <v>1</v>
      </c>
      <c r="J308" t="s">
        <v>185</v>
      </c>
      <c r="K308" t="s">
        <v>193</v>
      </c>
      <c r="M308">
        <v>1</v>
      </c>
      <c r="N308">
        <v>1</v>
      </c>
    </row>
    <row r="309" spans="1:14" x14ac:dyDescent="0.3">
      <c r="A309" t="s">
        <v>129</v>
      </c>
      <c r="B309">
        <v>-12.7</v>
      </c>
      <c r="C309">
        <v>-0.03</v>
      </c>
      <c r="D309">
        <v>2.2999999999999998</v>
      </c>
      <c r="E309" t="s">
        <v>187</v>
      </c>
      <c r="F309" t="s">
        <v>381</v>
      </c>
      <c r="G309" t="s">
        <v>382</v>
      </c>
      <c r="H309">
        <v>1</v>
      </c>
      <c r="I309">
        <v>1</v>
      </c>
      <c r="J309" t="s">
        <v>187</v>
      </c>
      <c r="K309" t="s">
        <v>383</v>
      </c>
      <c r="L309" t="s">
        <v>382</v>
      </c>
      <c r="M309">
        <v>1</v>
      </c>
      <c r="N309">
        <v>1</v>
      </c>
    </row>
    <row r="310" spans="1:14" x14ac:dyDescent="0.3">
      <c r="A310" t="s">
        <v>130</v>
      </c>
      <c r="B310">
        <v>-25.1</v>
      </c>
      <c r="C310">
        <v>34.15</v>
      </c>
      <c r="D310">
        <v>34.799999999999997</v>
      </c>
      <c r="E310" t="s">
        <v>187</v>
      </c>
      <c r="F310" t="s">
        <v>381</v>
      </c>
      <c r="G310" t="s">
        <v>382</v>
      </c>
      <c r="H310">
        <v>1</v>
      </c>
      <c r="I310">
        <v>1</v>
      </c>
      <c r="J310" t="s">
        <v>187</v>
      </c>
      <c r="K310" t="s">
        <v>383</v>
      </c>
      <c r="L310" t="s">
        <v>382</v>
      </c>
      <c r="M310">
        <v>1</v>
      </c>
      <c r="N310">
        <v>1</v>
      </c>
    </row>
    <row r="311" spans="1:14" x14ac:dyDescent="0.3">
      <c r="A311" t="s">
        <v>131</v>
      </c>
      <c r="B311">
        <v>-10.6</v>
      </c>
      <c r="C311">
        <v>11.53</v>
      </c>
      <c r="D311">
        <v>13.4</v>
      </c>
      <c r="E311" t="s">
        <v>187</v>
      </c>
      <c r="F311" t="s">
        <v>381</v>
      </c>
      <c r="G311" t="s">
        <v>382</v>
      </c>
      <c r="H311">
        <v>1</v>
      </c>
      <c r="I311">
        <v>1</v>
      </c>
      <c r="J311" t="s">
        <v>187</v>
      </c>
      <c r="K311" t="s">
        <v>383</v>
      </c>
      <c r="L311" t="s">
        <v>382</v>
      </c>
      <c r="M311">
        <v>1</v>
      </c>
      <c r="N311">
        <v>1</v>
      </c>
    </row>
    <row r="312" spans="1:14" x14ac:dyDescent="0.3">
      <c r="A312" t="s">
        <v>132</v>
      </c>
      <c r="B312">
        <v>-10.6</v>
      </c>
      <c r="C312">
        <v>8.94</v>
      </c>
      <c r="D312">
        <v>6.8</v>
      </c>
      <c r="E312" t="s">
        <v>187</v>
      </c>
      <c r="F312" t="s">
        <v>381</v>
      </c>
      <c r="G312" t="s">
        <v>382</v>
      </c>
      <c r="H312">
        <v>1</v>
      </c>
      <c r="I312">
        <v>1</v>
      </c>
      <c r="J312" t="s">
        <v>187</v>
      </c>
      <c r="K312" t="s">
        <v>383</v>
      </c>
      <c r="L312" t="s">
        <v>382</v>
      </c>
      <c r="M312">
        <v>1</v>
      </c>
      <c r="N312">
        <v>1</v>
      </c>
    </row>
    <row r="313" spans="1:14" x14ac:dyDescent="0.3">
      <c r="A313" t="s">
        <v>133</v>
      </c>
      <c r="B313">
        <v>-10.9</v>
      </c>
      <c r="C313">
        <v>13.31</v>
      </c>
      <c r="D313">
        <v>13.7</v>
      </c>
      <c r="E313" t="s">
        <v>187</v>
      </c>
      <c r="F313" t="s">
        <v>381</v>
      </c>
      <c r="G313" t="s">
        <v>382</v>
      </c>
      <c r="H313">
        <v>1</v>
      </c>
      <c r="I313">
        <v>1</v>
      </c>
      <c r="J313" t="s">
        <v>187</v>
      </c>
      <c r="K313" t="s">
        <v>383</v>
      </c>
      <c r="L313" t="s">
        <v>382</v>
      </c>
      <c r="M313">
        <v>1</v>
      </c>
      <c r="N313">
        <v>1</v>
      </c>
    </row>
    <row r="314" spans="1:14" x14ac:dyDescent="0.3">
      <c r="A314" t="s">
        <v>134</v>
      </c>
      <c r="B314">
        <v>-4.9000000000000004</v>
      </c>
      <c r="C314">
        <v>14.73</v>
      </c>
      <c r="D314">
        <v>14.4</v>
      </c>
      <c r="E314" t="s">
        <v>187</v>
      </c>
      <c r="F314" t="s">
        <v>381</v>
      </c>
      <c r="G314" t="s">
        <v>382</v>
      </c>
      <c r="H314">
        <v>1</v>
      </c>
      <c r="I314">
        <v>1</v>
      </c>
      <c r="J314" t="s">
        <v>187</v>
      </c>
      <c r="K314" t="s">
        <v>383</v>
      </c>
      <c r="L314" t="s">
        <v>382</v>
      </c>
      <c r="M314">
        <v>1</v>
      </c>
      <c r="N314">
        <v>1</v>
      </c>
    </row>
    <row r="315" spans="1:14" x14ac:dyDescent="0.3">
      <c r="A315" t="s">
        <v>135</v>
      </c>
      <c r="B315">
        <v>-7.8</v>
      </c>
      <c r="C315">
        <v>3.65</v>
      </c>
      <c r="D315">
        <v>2.4</v>
      </c>
      <c r="E315" t="s">
        <v>187</v>
      </c>
      <c r="F315" t="s">
        <v>381</v>
      </c>
      <c r="G315" t="s">
        <v>382</v>
      </c>
      <c r="H315">
        <v>1</v>
      </c>
      <c r="I315">
        <v>1</v>
      </c>
      <c r="J315" t="s">
        <v>187</v>
      </c>
      <c r="K315" t="s">
        <v>383</v>
      </c>
      <c r="L315" t="s">
        <v>382</v>
      </c>
      <c r="M315">
        <v>1</v>
      </c>
      <c r="N315">
        <v>1</v>
      </c>
    </row>
    <row r="316" spans="1:14" x14ac:dyDescent="0.3">
      <c r="A316" t="s">
        <v>136</v>
      </c>
      <c r="B316">
        <v>-1.4</v>
      </c>
      <c r="C316">
        <v>21.22</v>
      </c>
      <c r="D316">
        <v>20.3</v>
      </c>
      <c r="E316" t="s">
        <v>187</v>
      </c>
      <c r="F316" t="s">
        <v>381</v>
      </c>
      <c r="G316" t="s">
        <v>382</v>
      </c>
      <c r="H316">
        <v>1</v>
      </c>
      <c r="I316">
        <v>1</v>
      </c>
      <c r="J316" t="s">
        <v>187</v>
      </c>
      <c r="K316" t="s">
        <v>383</v>
      </c>
      <c r="L316" t="s">
        <v>382</v>
      </c>
      <c r="M316">
        <v>1</v>
      </c>
      <c r="N316">
        <v>1</v>
      </c>
    </row>
    <row r="317" spans="1:14" x14ac:dyDescent="0.3">
      <c r="A317" t="s">
        <v>137</v>
      </c>
      <c r="B317">
        <v>-12.2</v>
      </c>
      <c r="C317">
        <v>9.02</v>
      </c>
      <c r="D317">
        <v>11.1</v>
      </c>
      <c r="E317" t="s">
        <v>187</v>
      </c>
      <c r="F317" t="s">
        <v>381</v>
      </c>
      <c r="G317" t="s">
        <v>382</v>
      </c>
      <c r="H317">
        <v>1</v>
      </c>
      <c r="I317">
        <v>1</v>
      </c>
      <c r="J317" t="s">
        <v>187</v>
      </c>
      <c r="K317" t="s">
        <v>383</v>
      </c>
      <c r="L317" t="s">
        <v>382</v>
      </c>
      <c r="M317">
        <v>1</v>
      </c>
      <c r="N317">
        <v>1</v>
      </c>
    </row>
    <row r="318" spans="1:14" x14ac:dyDescent="0.3">
      <c r="A318" t="s">
        <v>138</v>
      </c>
      <c r="B318">
        <v>-10.5</v>
      </c>
      <c r="C318">
        <v>17.52</v>
      </c>
      <c r="D318">
        <v>21.6</v>
      </c>
      <c r="E318" t="s">
        <v>187</v>
      </c>
      <c r="F318" t="s">
        <v>381</v>
      </c>
      <c r="G318" t="s">
        <v>382</v>
      </c>
      <c r="H318">
        <v>1</v>
      </c>
      <c r="I318">
        <v>1</v>
      </c>
      <c r="J318" t="s">
        <v>187</v>
      </c>
      <c r="K318" t="s">
        <v>383</v>
      </c>
      <c r="L318" t="s">
        <v>382</v>
      </c>
      <c r="M318">
        <v>1</v>
      </c>
      <c r="N318">
        <v>1</v>
      </c>
    </row>
    <row r="319" spans="1:14" x14ac:dyDescent="0.3">
      <c r="A319" t="s">
        <v>139</v>
      </c>
      <c r="B319">
        <v>-15.4</v>
      </c>
      <c r="C319">
        <v>35.49</v>
      </c>
      <c r="D319">
        <v>38.299999999999997</v>
      </c>
      <c r="E319" t="s">
        <v>187</v>
      </c>
      <c r="F319" t="s">
        <v>381</v>
      </c>
      <c r="G319" t="s">
        <v>382</v>
      </c>
      <c r="H319">
        <v>1</v>
      </c>
      <c r="I319">
        <v>1</v>
      </c>
      <c r="J319" t="s">
        <v>187</v>
      </c>
      <c r="K319" t="s">
        <v>383</v>
      </c>
      <c r="L319" t="s">
        <v>382</v>
      </c>
      <c r="M319">
        <v>1</v>
      </c>
      <c r="N319">
        <v>1</v>
      </c>
    </row>
    <row r="320" spans="1:14" x14ac:dyDescent="0.3">
      <c r="A320" t="s">
        <v>140</v>
      </c>
      <c r="B320">
        <v>-5.0999999999999996</v>
      </c>
      <c r="C320">
        <v>17.11</v>
      </c>
      <c r="D320">
        <v>22.4</v>
      </c>
      <c r="E320" t="s">
        <v>187</v>
      </c>
      <c r="F320" t="s">
        <v>381</v>
      </c>
      <c r="G320" t="s">
        <v>382</v>
      </c>
      <c r="H320">
        <v>1</v>
      </c>
      <c r="I320">
        <v>1</v>
      </c>
      <c r="J320" t="s">
        <v>187</v>
      </c>
      <c r="K320" t="s">
        <v>383</v>
      </c>
      <c r="L320" t="s">
        <v>382</v>
      </c>
      <c r="M320">
        <v>1</v>
      </c>
      <c r="N320">
        <v>1</v>
      </c>
    </row>
    <row r="321" spans="1:14" x14ac:dyDescent="0.3">
      <c r="A321" t="s">
        <v>141</v>
      </c>
      <c r="B321">
        <v>-9.8000000000000007</v>
      </c>
      <c r="C321">
        <v>45.22</v>
      </c>
      <c r="D321">
        <v>40.6</v>
      </c>
      <c r="E321" t="s">
        <v>187</v>
      </c>
      <c r="F321" t="s">
        <v>381</v>
      </c>
      <c r="G321" t="s">
        <v>382</v>
      </c>
      <c r="H321">
        <v>1</v>
      </c>
      <c r="I321">
        <v>1</v>
      </c>
      <c r="J321" t="s">
        <v>187</v>
      </c>
      <c r="K321" t="s">
        <v>383</v>
      </c>
      <c r="L321" t="s">
        <v>382</v>
      </c>
      <c r="M321">
        <v>1</v>
      </c>
      <c r="N321">
        <v>1</v>
      </c>
    </row>
    <row r="322" spans="1:14" x14ac:dyDescent="0.3">
      <c r="A322" t="s">
        <v>142</v>
      </c>
      <c r="B322">
        <v>-10.5</v>
      </c>
      <c r="C322">
        <v>16.84</v>
      </c>
      <c r="D322">
        <v>18.399999999999999</v>
      </c>
      <c r="E322" t="s">
        <v>187</v>
      </c>
      <c r="F322" t="s">
        <v>381</v>
      </c>
      <c r="G322" t="s">
        <v>382</v>
      </c>
      <c r="H322">
        <v>1</v>
      </c>
      <c r="I322">
        <v>1</v>
      </c>
      <c r="J322" t="s">
        <v>187</v>
      </c>
      <c r="K322" t="s">
        <v>383</v>
      </c>
      <c r="L322" t="s">
        <v>382</v>
      </c>
      <c r="M322">
        <v>1</v>
      </c>
      <c r="N322">
        <v>1</v>
      </c>
    </row>
    <row r="323" spans="1:14" x14ac:dyDescent="0.3">
      <c r="A323" t="s">
        <v>143</v>
      </c>
      <c r="B323">
        <v>-0.4</v>
      </c>
      <c r="C323">
        <v>25.75</v>
      </c>
      <c r="D323">
        <v>26.9</v>
      </c>
      <c r="E323" t="s">
        <v>187</v>
      </c>
      <c r="F323" t="s">
        <v>381</v>
      </c>
      <c r="G323" t="s">
        <v>382</v>
      </c>
      <c r="H323">
        <v>1</v>
      </c>
      <c r="I323">
        <v>1</v>
      </c>
      <c r="J323" t="s">
        <v>187</v>
      </c>
      <c r="K323" t="s">
        <v>383</v>
      </c>
      <c r="L323" t="s">
        <v>382</v>
      </c>
      <c r="M323">
        <v>1</v>
      </c>
      <c r="N323">
        <v>1</v>
      </c>
    </row>
    <row r="324" spans="1:14" x14ac:dyDescent="0.3">
      <c r="A324" t="s">
        <v>144</v>
      </c>
      <c r="B324">
        <v>1.8</v>
      </c>
      <c r="C324">
        <v>43.89</v>
      </c>
      <c r="D324">
        <v>46</v>
      </c>
      <c r="E324" t="s">
        <v>187</v>
      </c>
      <c r="F324" t="s">
        <v>381</v>
      </c>
      <c r="G324" t="s">
        <v>382</v>
      </c>
      <c r="H324">
        <v>1</v>
      </c>
      <c r="I324">
        <v>1</v>
      </c>
      <c r="J324" t="s">
        <v>187</v>
      </c>
      <c r="K324" t="s">
        <v>383</v>
      </c>
      <c r="L324" t="s">
        <v>382</v>
      </c>
      <c r="M324">
        <v>1</v>
      </c>
      <c r="N324">
        <v>1</v>
      </c>
    </row>
    <row r="325" spans="1:14" x14ac:dyDescent="0.3">
      <c r="A325" t="s">
        <v>145</v>
      </c>
      <c r="B325">
        <v>-1.3</v>
      </c>
      <c r="C325">
        <v>7.39</v>
      </c>
      <c r="D325">
        <v>11.5</v>
      </c>
      <c r="E325" t="s">
        <v>187</v>
      </c>
      <c r="F325" t="s">
        <v>381</v>
      </c>
      <c r="G325" t="s">
        <v>382</v>
      </c>
      <c r="H325">
        <v>1</v>
      </c>
      <c r="I325">
        <v>1</v>
      </c>
      <c r="J325" t="s">
        <v>187</v>
      </c>
      <c r="K325" t="s">
        <v>383</v>
      </c>
      <c r="L325" t="s">
        <v>382</v>
      </c>
      <c r="M325">
        <v>1</v>
      </c>
      <c r="N325">
        <v>1</v>
      </c>
    </row>
    <row r="326" spans="1:14" x14ac:dyDescent="0.3">
      <c r="A326" t="s">
        <v>146</v>
      </c>
      <c r="B326">
        <v>2.7</v>
      </c>
      <c r="C326">
        <v>29.47</v>
      </c>
      <c r="D326">
        <v>27.9</v>
      </c>
      <c r="E326" t="s">
        <v>187</v>
      </c>
      <c r="F326" t="s">
        <v>381</v>
      </c>
      <c r="G326" t="s">
        <v>382</v>
      </c>
      <c r="H326">
        <v>1</v>
      </c>
      <c r="I326">
        <v>1</v>
      </c>
      <c r="J326" t="s">
        <v>187</v>
      </c>
      <c r="K326" t="s">
        <v>383</v>
      </c>
      <c r="L326" t="s">
        <v>382</v>
      </c>
      <c r="M326">
        <v>1</v>
      </c>
      <c r="N326">
        <v>1</v>
      </c>
    </row>
    <row r="327" spans="1:14" x14ac:dyDescent="0.3">
      <c r="A327" t="s">
        <v>147</v>
      </c>
      <c r="B327">
        <v>-2.2999999999999998</v>
      </c>
      <c r="C327">
        <v>25.17</v>
      </c>
      <c r="D327">
        <v>21.6</v>
      </c>
      <c r="E327" t="s">
        <v>187</v>
      </c>
      <c r="F327" t="s">
        <v>381</v>
      </c>
      <c r="G327" t="s">
        <v>382</v>
      </c>
      <c r="H327">
        <v>1</v>
      </c>
      <c r="I327">
        <v>1</v>
      </c>
      <c r="J327" t="s">
        <v>187</v>
      </c>
      <c r="K327" t="s">
        <v>383</v>
      </c>
      <c r="L327" t="s">
        <v>382</v>
      </c>
      <c r="M327">
        <v>1</v>
      </c>
      <c r="N327">
        <v>1</v>
      </c>
    </row>
    <row r="328" spans="1:14" x14ac:dyDescent="0.3">
      <c r="A328" t="s">
        <v>148</v>
      </c>
      <c r="B328">
        <v>-7.5</v>
      </c>
      <c r="C328">
        <v>14.58</v>
      </c>
      <c r="D328">
        <v>15.3</v>
      </c>
      <c r="E328" t="s">
        <v>187</v>
      </c>
      <c r="F328" t="s">
        <v>381</v>
      </c>
      <c r="G328" t="s">
        <v>382</v>
      </c>
      <c r="H328">
        <v>1</v>
      </c>
      <c r="I328">
        <v>1</v>
      </c>
      <c r="J328" t="s">
        <v>187</v>
      </c>
      <c r="K328" t="s">
        <v>383</v>
      </c>
      <c r="L328" t="s">
        <v>382</v>
      </c>
      <c r="M328">
        <v>1</v>
      </c>
      <c r="N328">
        <v>1</v>
      </c>
    </row>
    <row r="329" spans="1:14" x14ac:dyDescent="0.3">
      <c r="A329" t="s">
        <v>149</v>
      </c>
      <c r="B329">
        <v>-14.9</v>
      </c>
      <c r="C329">
        <v>7.36</v>
      </c>
      <c r="D329">
        <v>10.8</v>
      </c>
      <c r="E329" t="s">
        <v>187</v>
      </c>
      <c r="F329" t="s">
        <v>381</v>
      </c>
      <c r="G329" t="s">
        <v>382</v>
      </c>
      <c r="H329">
        <v>1</v>
      </c>
      <c r="I329">
        <v>1</v>
      </c>
      <c r="J329" t="s">
        <v>187</v>
      </c>
      <c r="K329" t="s">
        <v>383</v>
      </c>
      <c r="L329" t="s">
        <v>382</v>
      </c>
      <c r="M329">
        <v>1</v>
      </c>
      <c r="N329">
        <v>1</v>
      </c>
    </row>
    <row r="330" spans="1:14" x14ac:dyDescent="0.3">
      <c r="A330" t="s">
        <v>384</v>
      </c>
      <c r="B330">
        <v>-13.2</v>
      </c>
      <c r="C330">
        <v>-2.69</v>
      </c>
      <c r="D330">
        <v>1.4</v>
      </c>
      <c r="E330" t="s">
        <v>187</v>
      </c>
      <c r="F330" t="s">
        <v>381</v>
      </c>
      <c r="G330" t="s">
        <v>382</v>
      </c>
      <c r="H330">
        <v>1</v>
      </c>
      <c r="I330">
        <v>1</v>
      </c>
      <c r="J330" t="s">
        <v>187</v>
      </c>
      <c r="K330" t="s">
        <v>383</v>
      </c>
      <c r="L330" t="s">
        <v>382</v>
      </c>
      <c r="M330">
        <v>1</v>
      </c>
      <c r="N330">
        <v>1</v>
      </c>
    </row>
    <row r="331" spans="1:14" x14ac:dyDescent="0.3">
      <c r="A331" t="s">
        <v>385</v>
      </c>
      <c r="B331">
        <v>-22</v>
      </c>
      <c r="C331">
        <v>-3.55</v>
      </c>
      <c r="D331">
        <v>0.9</v>
      </c>
      <c r="E331" t="s">
        <v>187</v>
      </c>
      <c r="F331" t="s">
        <v>381</v>
      </c>
      <c r="G331" t="s">
        <v>382</v>
      </c>
      <c r="H331">
        <v>1</v>
      </c>
      <c r="I331">
        <v>1</v>
      </c>
      <c r="J331" t="s">
        <v>187</v>
      </c>
      <c r="K331" t="s">
        <v>383</v>
      </c>
      <c r="L331" t="s">
        <v>382</v>
      </c>
      <c r="M331">
        <v>1</v>
      </c>
      <c r="N331">
        <v>1</v>
      </c>
    </row>
    <row r="332" spans="1:14" x14ac:dyDescent="0.3">
      <c r="A332" t="s">
        <v>386</v>
      </c>
      <c r="B332">
        <v>-20.7</v>
      </c>
      <c r="C332">
        <v>-1.33</v>
      </c>
      <c r="D332">
        <v>2.2000000000000002</v>
      </c>
      <c r="E332" t="s">
        <v>187</v>
      </c>
      <c r="F332" t="s">
        <v>381</v>
      </c>
      <c r="G332" t="s">
        <v>382</v>
      </c>
      <c r="H332">
        <v>1</v>
      </c>
      <c r="I332">
        <v>1</v>
      </c>
      <c r="J332" t="s">
        <v>187</v>
      </c>
      <c r="K332" t="s">
        <v>383</v>
      </c>
      <c r="L332" t="s">
        <v>382</v>
      </c>
      <c r="M332">
        <v>1</v>
      </c>
      <c r="N332">
        <v>1</v>
      </c>
    </row>
    <row r="333" spans="1:14" x14ac:dyDescent="0.3">
      <c r="A333" t="s">
        <v>387</v>
      </c>
      <c r="B333">
        <v>-33.1</v>
      </c>
      <c r="C333">
        <v>33.869999999999997</v>
      </c>
      <c r="D333">
        <v>31.3</v>
      </c>
      <c r="E333" t="s">
        <v>187</v>
      </c>
      <c r="F333" t="s">
        <v>381</v>
      </c>
      <c r="G333" t="s">
        <v>382</v>
      </c>
      <c r="H333">
        <v>1</v>
      </c>
      <c r="I333">
        <v>1</v>
      </c>
      <c r="J333" t="s">
        <v>187</v>
      </c>
      <c r="K333" t="s">
        <v>383</v>
      </c>
      <c r="L333" t="s">
        <v>382</v>
      </c>
      <c r="M333">
        <v>1</v>
      </c>
      <c r="N333">
        <v>1</v>
      </c>
    </row>
    <row r="334" spans="1:14" x14ac:dyDescent="0.3">
      <c r="A334" t="s">
        <v>388</v>
      </c>
      <c r="B334">
        <v>-34.200000000000003</v>
      </c>
      <c r="C334">
        <v>39.450000000000003</v>
      </c>
      <c r="D334">
        <v>36.200000000000003</v>
      </c>
      <c r="E334" t="s">
        <v>187</v>
      </c>
      <c r="F334" t="s">
        <v>381</v>
      </c>
      <c r="G334" t="s">
        <v>382</v>
      </c>
      <c r="H334">
        <v>1</v>
      </c>
      <c r="I334">
        <v>1</v>
      </c>
      <c r="J334" t="s">
        <v>187</v>
      </c>
      <c r="K334" t="s">
        <v>383</v>
      </c>
      <c r="L334" t="s">
        <v>382</v>
      </c>
      <c r="M334">
        <v>1</v>
      </c>
      <c r="N334">
        <v>1</v>
      </c>
    </row>
    <row r="335" spans="1:14" x14ac:dyDescent="0.3">
      <c r="A335" t="s">
        <v>389</v>
      </c>
      <c r="B335">
        <v>-13.6</v>
      </c>
      <c r="C335">
        <v>10.46</v>
      </c>
      <c r="D335">
        <v>11.8</v>
      </c>
      <c r="E335" t="s">
        <v>187</v>
      </c>
      <c r="F335" t="s">
        <v>381</v>
      </c>
      <c r="G335" t="s">
        <v>382</v>
      </c>
      <c r="H335">
        <v>1</v>
      </c>
      <c r="I335">
        <v>1</v>
      </c>
      <c r="J335" t="s">
        <v>187</v>
      </c>
      <c r="K335" t="s">
        <v>383</v>
      </c>
      <c r="L335" t="s">
        <v>382</v>
      </c>
      <c r="M335">
        <v>1</v>
      </c>
      <c r="N335">
        <v>1</v>
      </c>
    </row>
    <row r="336" spans="1:14" x14ac:dyDescent="0.3">
      <c r="A336" t="s">
        <v>390</v>
      </c>
      <c r="B336">
        <v>-15.1</v>
      </c>
      <c r="C336">
        <v>12.21</v>
      </c>
      <c r="D336">
        <v>13.4</v>
      </c>
      <c r="E336" t="s">
        <v>187</v>
      </c>
      <c r="F336" t="s">
        <v>381</v>
      </c>
      <c r="G336" t="s">
        <v>382</v>
      </c>
      <c r="H336">
        <v>1</v>
      </c>
      <c r="I336">
        <v>1</v>
      </c>
      <c r="J336" t="s">
        <v>187</v>
      </c>
      <c r="K336" t="s">
        <v>383</v>
      </c>
      <c r="L336" t="s">
        <v>382</v>
      </c>
      <c r="M336">
        <v>1</v>
      </c>
      <c r="N336">
        <v>1</v>
      </c>
    </row>
    <row r="337" spans="1:14" x14ac:dyDescent="0.3">
      <c r="A337" t="s">
        <v>391</v>
      </c>
      <c r="B337">
        <v>-21.2</v>
      </c>
      <c r="C337">
        <v>18.05</v>
      </c>
      <c r="D337">
        <v>20.6</v>
      </c>
      <c r="E337" t="s">
        <v>187</v>
      </c>
      <c r="F337" t="s">
        <v>381</v>
      </c>
      <c r="G337" t="s">
        <v>382</v>
      </c>
      <c r="H337">
        <v>1</v>
      </c>
      <c r="I337">
        <v>1</v>
      </c>
      <c r="J337" t="s">
        <v>187</v>
      </c>
      <c r="K337" t="s">
        <v>383</v>
      </c>
      <c r="L337" t="s">
        <v>382</v>
      </c>
      <c r="M337">
        <v>1</v>
      </c>
      <c r="N337">
        <v>1</v>
      </c>
    </row>
    <row r="338" spans="1:14" x14ac:dyDescent="0.3">
      <c r="A338" t="s">
        <v>392</v>
      </c>
      <c r="B338">
        <v>-14.9</v>
      </c>
      <c r="C338">
        <v>6.83</v>
      </c>
      <c r="D338">
        <v>8.6999999999999993</v>
      </c>
      <c r="E338" t="s">
        <v>187</v>
      </c>
      <c r="F338" t="s">
        <v>381</v>
      </c>
      <c r="G338" t="s">
        <v>382</v>
      </c>
      <c r="H338">
        <v>1</v>
      </c>
      <c r="I338">
        <v>1</v>
      </c>
      <c r="J338" t="s">
        <v>187</v>
      </c>
      <c r="K338" t="s">
        <v>383</v>
      </c>
      <c r="L338" t="s">
        <v>382</v>
      </c>
      <c r="M338">
        <v>1</v>
      </c>
      <c r="N338">
        <v>1</v>
      </c>
    </row>
    <row r="339" spans="1:14" x14ac:dyDescent="0.3">
      <c r="A339" t="s">
        <v>393</v>
      </c>
      <c r="B339">
        <v>-15.2</v>
      </c>
      <c r="C339">
        <v>12.71</v>
      </c>
      <c r="D339">
        <v>13.7</v>
      </c>
      <c r="E339" t="s">
        <v>187</v>
      </c>
      <c r="F339" t="s">
        <v>381</v>
      </c>
      <c r="G339" t="s">
        <v>382</v>
      </c>
      <c r="H339">
        <v>1</v>
      </c>
      <c r="I339">
        <v>1</v>
      </c>
      <c r="J339" t="s">
        <v>187</v>
      </c>
      <c r="K339" t="s">
        <v>383</v>
      </c>
      <c r="L339" t="s">
        <v>382</v>
      </c>
      <c r="M339">
        <v>1</v>
      </c>
      <c r="N339">
        <v>1</v>
      </c>
    </row>
    <row r="340" spans="1:14" x14ac:dyDescent="0.3">
      <c r="A340" t="s">
        <v>394</v>
      </c>
      <c r="B340">
        <v>-15.8</v>
      </c>
      <c r="C340">
        <v>29.58</v>
      </c>
      <c r="D340">
        <v>23.6</v>
      </c>
      <c r="E340" t="s">
        <v>187</v>
      </c>
      <c r="F340" t="s">
        <v>381</v>
      </c>
      <c r="G340" t="s">
        <v>382</v>
      </c>
      <c r="H340">
        <v>1</v>
      </c>
      <c r="I340">
        <v>1</v>
      </c>
      <c r="J340" t="s">
        <v>187</v>
      </c>
      <c r="K340" t="s">
        <v>383</v>
      </c>
      <c r="L340" t="s">
        <v>382</v>
      </c>
      <c r="M340">
        <v>1</v>
      </c>
      <c r="N340">
        <v>1</v>
      </c>
    </row>
    <row r="341" spans="1:14" x14ac:dyDescent="0.3">
      <c r="A341" t="s">
        <v>395</v>
      </c>
      <c r="B341">
        <v>-12.7</v>
      </c>
      <c r="C341">
        <v>21.67</v>
      </c>
      <c r="D341">
        <v>20.3</v>
      </c>
      <c r="E341" t="s">
        <v>187</v>
      </c>
      <c r="F341" t="s">
        <v>381</v>
      </c>
      <c r="G341" t="s">
        <v>382</v>
      </c>
      <c r="H341">
        <v>1</v>
      </c>
      <c r="I341">
        <v>1</v>
      </c>
      <c r="J341" t="s">
        <v>187</v>
      </c>
      <c r="K341" t="s">
        <v>383</v>
      </c>
      <c r="L341" t="s">
        <v>382</v>
      </c>
      <c r="M341">
        <v>1</v>
      </c>
      <c r="N341">
        <v>1</v>
      </c>
    </row>
    <row r="342" spans="1:14" x14ac:dyDescent="0.3">
      <c r="A342" t="s">
        <v>396</v>
      </c>
      <c r="B342">
        <v>-5.4</v>
      </c>
      <c r="C342">
        <v>10.69</v>
      </c>
      <c r="D342">
        <v>11.4</v>
      </c>
      <c r="E342" t="s">
        <v>187</v>
      </c>
      <c r="F342" t="s">
        <v>381</v>
      </c>
      <c r="G342" t="s">
        <v>382</v>
      </c>
      <c r="H342">
        <v>1</v>
      </c>
      <c r="I342">
        <v>1</v>
      </c>
      <c r="J342" t="s">
        <v>187</v>
      </c>
      <c r="K342" t="s">
        <v>383</v>
      </c>
      <c r="L342" t="s">
        <v>382</v>
      </c>
      <c r="M342">
        <v>1</v>
      </c>
      <c r="N342">
        <v>1</v>
      </c>
    </row>
    <row r="343" spans="1:14" x14ac:dyDescent="0.3">
      <c r="A343" t="s">
        <v>397</v>
      </c>
      <c r="B343">
        <v>1</v>
      </c>
      <c r="C343">
        <v>29.12</v>
      </c>
      <c r="D343">
        <v>28.4</v>
      </c>
      <c r="E343" t="s">
        <v>187</v>
      </c>
      <c r="F343" t="s">
        <v>381</v>
      </c>
      <c r="G343" t="s">
        <v>382</v>
      </c>
      <c r="H343">
        <v>1</v>
      </c>
      <c r="I343">
        <v>1</v>
      </c>
      <c r="J343" t="s">
        <v>187</v>
      </c>
      <c r="K343" t="s">
        <v>383</v>
      </c>
      <c r="L343" t="s">
        <v>382</v>
      </c>
      <c r="M343">
        <v>1</v>
      </c>
      <c r="N343">
        <v>1</v>
      </c>
    </row>
    <row r="344" spans="1:14" x14ac:dyDescent="0.3">
      <c r="A344" t="s">
        <v>398</v>
      </c>
      <c r="B344">
        <v>-6</v>
      </c>
      <c r="C344">
        <v>21.08</v>
      </c>
      <c r="D344">
        <v>21.2</v>
      </c>
      <c r="E344" t="s">
        <v>187</v>
      </c>
      <c r="F344" t="s">
        <v>381</v>
      </c>
      <c r="G344" t="s">
        <v>382</v>
      </c>
      <c r="H344">
        <v>1</v>
      </c>
      <c r="I344">
        <v>1</v>
      </c>
      <c r="J344" t="s">
        <v>187</v>
      </c>
      <c r="K344" t="s">
        <v>383</v>
      </c>
      <c r="L344" t="s">
        <v>382</v>
      </c>
      <c r="M344">
        <v>1</v>
      </c>
      <c r="N344">
        <v>1</v>
      </c>
    </row>
    <row r="345" spans="1:14" x14ac:dyDescent="0.3">
      <c r="A345" t="s">
        <v>399</v>
      </c>
      <c r="B345">
        <v>-13.2</v>
      </c>
      <c r="C345">
        <v>6.95</v>
      </c>
      <c r="D345">
        <v>8.3000000000000007</v>
      </c>
      <c r="E345" t="s">
        <v>187</v>
      </c>
      <c r="F345" t="s">
        <v>381</v>
      </c>
      <c r="G345" t="s">
        <v>382</v>
      </c>
      <c r="H345">
        <v>1</v>
      </c>
      <c r="I345">
        <v>1</v>
      </c>
      <c r="J345" t="s">
        <v>187</v>
      </c>
      <c r="K345" t="s">
        <v>383</v>
      </c>
      <c r="L345" t="s">
        <v>382</v>
      </c>
      <c r="M345">
        <v>1</v>
      </c>
      <c r="N345">
        <v>1</v>
      </c>
    </row>
    <row r="346" spans="1:14" x14ac:dyDescent="0.3">
      <c r="A346" t="s">
        <v>400</v>
      </c>
      <c r="B346">
        <v>-10.5</v>
      </c>
      <c r="C346">
        <v>9.26</v>
      </c>
      <c r="D346">
        <v>8.4</v>
      </c>
      <c r="E346" t="s">
        <v>187</v>
      </c>
      <c r="F346" t="s">
        <v>381</v>
      </c>
      <c r="G346" t="s">
        <v>382</v>
      </c>
      <c r="H346">
        <v>1</v>
      </c>
      <c r="I346">
        <v>1</v>
      </c>
      <c r="J346" t="s">
        <v>187</v>
      </c>
      <c r="K346" t="s">
        <v>383</v>
      </c>
      <c r="L346" t="s">
        <v>382</v>
      </c>
      <c r="M346">
        <v>1</v>
      </c>
      <c r="N346">
        <v>1</v>
      </c>
    </row>
    <row r="347" spans="1:14" x14ac:dyDescent="0.3">
      <c r="A347" t="s">
        <v>401</v>
      </c>
      <c r="B347">
        <v>-17.5</v>
      </c>
      <c r="C347">
        <v>7.84</v>
      </c>
      <c r="D347">
        <v>11.8</v>
      </c>
      <c r="E347" t="s">
        <v>187</v>
      </c>
      <c r="F347" t="s">
        <v>381</v>
      </c>
      <c r="G347" t="s">
        <v>382</v>
      </c>
      <c r="H347">
        <v>1</v>
      </c>
      <c r="I347">
        <v>1</v>
      </c>
      <c r="J347" t="s">
        <v>187</v>
      </c>
      <c r="K347" t="s">
        <v>383</v>
      </c>
      <c r="L347" t="s">
        <v>382</v>
      </c>
      <c r="M347">
        <v>1</v>
      </c>
      <c r="N347">
        <v>1</v>
      </c>
    </row>
    <row r="348" spans="1:14" x14ac:dyDescent="0.3">
      <c r="A348" t="s">
        <v>402</v>
      </c>
      <c r="B348">
        <v>-22.7</v>
      </c>
      <c r="C348">
        <v>28.61</v>
      </c>
      <c r="D348">
        <v>31.6</v>
      </c>
      <c r="E348" t="s">
        <v>187</v>
      </c>
      <c r="F348" t="s">
        <v>381</v>
      </c>
      <c r="G348" t="s">
        <v>382</v>
      </c>
      <c r="H348">
        <v>1</v>
      </c>
      <c r="I348">
        <v>1</v>
      </c>
      <c r="J348" t="s">
        <v>187</v>
      </c>
      <c r="K348" t="s">
        <v>383</v>
      </c>
      <c r="L348" t="s">
        <v>382</v>
      </c>
      <c r="M348">
        <v>1</v>
      </c>
      <c r="N348">
        <v>1</v>
      </c>
    </row>
    <row r="349" spans="1:14" x14ac:dyDescent="0.3">
      <c r="A349" t="s">
        <v>403</v>
      </c>
      <c r="B349">
        <v>-15</v>
      </c>
      <c r="C349">
        <v>16.22</v>
      </c>
      <c r="D349">
        <v>20.399999999999999</v>
      </c>
      <c r="E349" t="s">
        <v>187</v>
      </c>
      <c r="F349" t="s">
        <v>381</v>
      </c>
      <c r="G349" t="s">
        <v>382</v>
      </c>
      <c r="H349">
        <v>1</v>
      </c>
      <c r="I349">
        <v>1</v>
      </c>
      <c r="J349" t="s">
        <v>187</v>
      </c>
      <c r="K349" t="s">
        <v>383</v>
      </c>
      <c r="L349" t="s">
        <v>382</v>
      </c>
      <c r="M349">
        <v>1</v>
      </c>
      <c r="N349">
        <v>1</v>
      </c>
    </row>
    <row r="350" spans="1:14" x14ac:dyDescent="0.3">
      <c r="A350" t="s">
        <v>404</v>
      </c>
      <c r="B350">
        <v>-19.899999999999999</v>
      </c>
      <c r="C350">
        <v>35.31</v>
      </c>
      <c r="D350">
        <v>34.4</v>
      </c>
      <c r="E350" t="s">
        <v>187</v>
      </c>
      <c r="F350" t="s">
        <v>381</v>
      </c>
      <c r="G350" t="s">
        <v>382</v>
      </c>
      <c r="H350">
        <v>1</v>
      </c>
      <c r="I350">
        <v>1</v>
      </c>
      <c r="J350" t="s">
        <v>187</v>
      </c>
      <c r="K350" t="s">
        <v>383</v>
      </c>
      <c r="L350" t="s">
        <v>382</v>
      </c>
      <c r="M350">
        <v>1</v>
      </c>
      <c r="N350">
        <v>1</v>
      </c>
    </row>
    <row r="351" spans="1:14" x14ac:dyDescent="0.3">
      <c r="A351" t="s">
        <v>405</v>
      </c>
      <c r="B351">
        <v>-25.7</v>
      </c>
      <c r="C351">
        <v>40.44</v>
      </c>
      <c r="D351">
        <v>36.5</v>
      </c>
      <c r="E351" t="s">
        <v>187</v>
      </c>
      <c r="F351" t="s">
        <v>381</v>
      </c>
      <c r="G351" t="s">
        <v>382</v>
      </c>
      <c r="H351">
        <v>1</v>
      </c>
      <c r="I351">
        <v>1</v>
      </c>
      <c r="J351" t="s">
        <v>187</v>
      </c>
      <c r="K351" t="s">
        <v>383</v>
      </c>
      <c r="L351" t="s">
        <v>382</v>
      </c>
      <c r="M351">
        <v>1</v>
      </c>
      <c r="N351">
        <v>1</v>
      </c>
    </row>
    <row r="352" spans="1:14" x14ac:dyDescent="0.3">
      <c r="A352" t="s">
        <v>406</v>
      </c>
      <c r="B352">
        <v>-15.4</v>
      </c>
      <c r="C352">
        <v>32.89</v>
      </c>
      <c r="D352">
        <v>26.4</v>
      </c>
      <c r="E352" t="s">
        <v>187</v>
      </c>
      <c r="F352" t="s">
        <v>381</v>
      </c>
      <c r="G352" t="s">
        <v>382</v>
      </c>
      <c r="H352">
        <v>1</v>
      </c>
      <c r="I352">
        <v>1</v>
      </c>
      <c r="J352" t="s">
        <v>187</v>
      </c>
      <c r="K352" t="s">
        <v>383</v>
      </c>
      <c r="L352" t="s">
        <v>382</v>
      </c>
      <c r="M352">
        <v>1</v>
      </c>
      <c r="N352">
        <v>1</v>
      </c>
    </row>
    <row r="353" spans="1:14" x14ac:dyDescent="0.3">
      <c r="A353" t="s">
        <v>407</v>
      </c>
      <c r="B353">
        <v>-14.9</v>
      </c>
      <c r="C353">
        <v>50.66</v>
      </c>
      <c r="D353">
        <v>44.8</v>
      </c>
      <c r="E353" t="s">
        <v>187</v>
      </c>
      <c r="F353" t="s">
        <v>381</v>
      </c>
      <c r="G353" t="s">
        <v>382</v>
      </c>
      <c r="H353">
        <v>1</v>
      </c>
      <c r="I353">
        <v>1</v>
      </c>
      <c r="J353" t="s">
        <v>187</v>
      </c>
      <c r="K353" t="s">
        <v>383</v>
      </c>
      <c r="L353" t="s">
        <v>382</v>
      </c>
      <c r="M353">
        <v>1</v>
      </c>
      <c r="N353">
        <v>1</v>
      </c>
    </row>
    <row r="354" spans="1:14" x14ac:dyDescent="0.3">
      <c r="A354" t="s">
        <v>408</v>
      </c>
      <c r="B354">
        <v>-20.3</v>
      </c>
      <c r="C354">
        <v>51.05</v>
      </c>
      <c r="D354">
        <v>42.2</v>
      </c>
      <c r="E354" t="s">
        <v>187</v>
      </c>
      <c r="F354" t="s">
        <v>381</v>
      </c>
      <c r="G354" t="s">
        <v>382</v>
      </c>
      <c r="H354">
        <v>1</v>
      </c>
      <c r="I354">
        <v>1</v>
      </c>
      <c r="J354" t="s">
        <v>187</v>
      </c>
      <c r="K354" t="s">
        <v>383</v>
      </c>
      <c r="L354" t="s">
        <v>382</v>
      </c>
      <c r="M354">
        <v>1</v>
      </c>
      <c r="N354">
        <v>1</v>
      </c>
    </row>
    <row r="355" spans="1:14" x14ac:dyDescent="0.3">
      <c r="A355" t="s">
        <v>409</v>
      </c>
      <c r="B355">
        <v>-20.8</v>
      </c>
      <c r="C355">
        <v>15.24</v>
      </c>
      <c r="D355">
        <v>16.899999999999999</v>
      </c>
      <c r="E355" t="s">
        <v>187</v>
      </c>
      <c r="F355" t="s">
        <v>381</v>
      </c>
      <c r="G355" t="s">
        <v>382</v>
      </c>
      <c r="H355">
        <v>1</v>
      </c>
      <c r="I355">
        <v>1</v>
      </c>
      <c r="J355" t="s">
        <v>187</v>
      </c>
      <c r="K355" t="s">
        <v>383</v>
      </c>
      <c r="L355" t="s">
        <v>382</v>
      </c>
      <c r="M355">
        <v>1</v>
      </c>
      <c r="N355">
        <v>1</v>
      </c>
    </row>
    <row r="356" spans="1:14" x14ac:dyDescent="0.3">
      <c r="A356" t="s">
        <v>410</v>
      </c>
      <c r="B356">
        <v>-17.7</v>
      </c>
      <c r="C356">
        <v>2.39</v>
      </c>
      <c r="D356">
        <v>4.7</v>
      </c>
      <c r="E356" t="s">
        <v>187</v>
      </c>
      <c r="F356" t="s">
        <v>381</v>
      </c>
      <c r="G356" t="s">
        <v>382</v>
      </c>
      <c r="H356">
        <v>1</v>
      </c>
      <c r="I356">
        <v>1</v>
      </c>
      <c r="J356" t="s">
        <v>187</v>
      </c>
      <c r="K356" t="s">
        <v>383</v>
      </c>
      <c r="L356" t="s">
        <v>382</v>
      </c>
      <c r="M356">
        <v>1</v>
      </c>
      <c r="N356">
        <v>1</v>
      </c>
    </row>
    <row r="357" spans="1:14" x14ac:dyDescent="0.3">
      <c r="A357" t="s">
        <v>411</v>
      </c>
      <c r="B357">
        <v>0.5</v>
      </c>
      <c r="C357">
        <v>19.43</v>
      </c>
      <c r="D357">
        <v>11.8</v>
      </c>
      <c r="E357" t="s">
        <v>187</v>
      </c>
      <c r="F357" t="s">
        <v>381</v>
      </c>
      <c r="G357" t="s">
        <v>382</v>
      </c>
      <c r="H357">
        <v>1</v>
      </c>
      <c r="I357">
        <v>1</v>
      </c>
      <c r="J357" t="s">
        <v>187</v>
      </c>
      <c r="K357" t="s">
        <v>383</v>
      </c>
      <c r="L357" t="s">
        <v>382</v>
      </c>
      <c r="M357">
        <v>1</v>
      </c>
      <c r="N357">
        <v>1</v>
      </c>
    </row>
    <row r="358" spans="1:14" x14ac:dyDescent="0.3">
      <c r="A358" t="s">
        <v>412</v>
      </c>
      <c r="B358">
        <v>3.7</v>
      </c>
      <c r="C358">
        <v>26.22</v>
      </c>
      <c r="D358">
        <v>18.5</v>
      </c>
      <c r="E358" t="s">
        <v>187</v>
      </c>
      <c r="F358" t="s">
        <v>381</v>
      </c>
      <c r="G358" t="s">
        <v>382</v>
      </c>
      <c r="H358">
        <v>1</v>
      </c>
      <c r="I358">
        <v>1</v>
      </c>
      <c r="J358" t="s">
        <v>187</v>
      </c>
      <c r="K358" t="s">
        <v>383</v>
      </c>
      <c r="L358" t="s">
        <v>382</v>
      </c>
      <c r="M358">
        <v>1</v>
      </c>
      <c r="N358">
        <v>1</v>
      </c>
    </row>
    <row r="359" spans="1:14" x14ac:dyDescent="0.3">
      <c r="A359" t="s">
        <v>413</v>
      </c>
      <c r="B359">
        <v>-3.1</v>
      </c>
      <c r="C359">
        <v>14.97</v>
      </c>
      <c r="D359">
        <v>14.7</v>
      </c>
      <c r="E359" t="s">
        <v>187</v>
      </c>
      <c r="F359" t="s">
        <v>381</v>
      </c>
      <c r="G359" t="s">
        <v>382</v>
      </c>
      <c r="H359">
        <v>1</v>
      </c>
      <c r="I359">
        <v>1</v>
      </c>
      <c r="J359" t="s">
        <v>187</v>
      </c>
      <c r="K359" t="s">
        <v>383</v>
      </c>
      <c r="L359" t="s">
        <v>382</v>
      </c>
      <c r="M359">
        <v>1</v>
      </c>
      <c r="N359">
        <v>1</v>
      </c>
    </row>
    <row r="360" spans="1:14" s="1" customFormat="1" x14ac:dyDescent="0.3">
      <c r="A360" s="1" t="s">
        <v>414</v>
      </c>
      <c r="B360" s="1">
        <v>-8.6999999999999993</v>
      </c>
      <c r="C360" s="1">
        <v>5.31</v>
      </c>
      <c r="D360" s="1">
        <v>6.7</v>
      </c>
      <c r="E360" s="1" t="s">
        <v>187</v>
      </c>
      <c r="F360" s="1" t="s">
        <v>381</v>
      </c>
      <c r="G360" s="1" t="s">
        <v>382</v>
      </c>
      <c r="H360" s="1">
        <v>1</v>
      </c>
      <c r="I360" s="1">
        <v>1</v>
      </c>
      <c r="J360" s="1" t="s">
        <v>187</v>
      </c>
      <c r="K360" s="1" t="s">
        <v>383</v>
      </c>
      <c r="L360" s="1" t="s">
        <v>382</v>
      </c>
      <c r="M360" s="1">
        <v>1</v>
      </c>
      <c r="N360" s="1">
        <v>1</v>
      </c>
    </row>
    <row r="361" spans="1:14" s="1" customFormat="1" x14ac:dyDescent="0.3">
      <c r="A361" s="1" t="s">
        <v>414</v>
      </c>
      <c r="B361" s="1">
        <v>-8.6999999999999993</v>
      </c>
      <c r="C361" s="1">
        <v>5.31</v>
      </c>
      <c r="D361" s="1">
        <v>6.7</v>
      </c>
      <c r="E361" s="1" t="s">
        <v>187</v>
      </c>
      <c r="F361" s="1" t="s">
        <v>381</v>
      </c>
      <c r="G361" s="1" t="s">
        <v>382</v>
      </c>
      <c r="H361" s="1">
        <v>1</v>
      </c>
      <c r="I361" s="1">
        <v>1</v>
      </c>
      <c r="J361" s="1" t="s">
        <v>415</v>
      </c>
      <c r="K361" s="1" t="s">
        <v>416</v>
      </c>
      <c r="L361" s="1" t="s">
        <v>417</v>
      </c>
      <c r="M361" s="1">
        <v>1</v>
      </c>
      <c r="N361" s="1">
        <v>2</v>
      </c>
    </row>
    <row r="362" spans="1:14" x14ac:dyDescent="0.3">
      <c r="A362" t="s">
        <v>418</v>
      </c>
      <c r="B362">
        <v>0.3</v>
      </c>
      <c r="C362">
        <v>9.3699999999999992</v>
      </c>
      <c r="D362">
        <v>11.1</v>
      </c>
      <c r="E362" t="s">
        <v>187</v>
      </c>
      <c r="F362" t="s">
        <v>381</v>
      </c>
      <c r="G362" t="s">
        <v>382</v>
      </c>
      <c r="H362">
        <v>1</v>
      </c>
      <c r="I362">
        <v>1</v>
      </c>
      <c r="J362" t="s">
        <v>187</v>
      </c>
      <c r="K362" t="s">
        <v>383</v>
      </c>
      <c r="L362" t="s">
        <v>382</v>
      </c>
      <c r="M362">
        <v>1</v>
      </c>
      <c r="N362">
        <v>1</v>
      </c>
    </row>
    <row r="363" spans="1:14" s="1" customFormat="1" x14ac:dyDescent="0.3">
      <c r="A363" s="1" t="s">
        <v>419</v>
      </c>
      <c r="B363" s="1">
        <v>-1.5</v>
      </c>
      <c r="C363" s="1">
        <v>12.92</v>
      </c>
      <c r="D363" s="1">
        <v>12.2</v>
      </c>
      <c r="E363" s="1" t="s">
        <v>187</v>
      </c>
      <c r="F363" s="1" t="s">
        <v>381</v>
      </c>
      <c r="G363" s="1" t="s">
        <v>382</v>
      </c>
      <c r="H363" s="1">
        <v>1</v>
      </c>
      <c r="I363" s="1">
        <v>1</v>
      </c>
      <c r="J363" s="1" t="s">
        <v>420</v>
      </c>
      <c r="K363" s="1" t="s">
        <v>421</v>
      </c>
      <c r="L363" s="1" t="s">
        <v>422</v>
      </c>
      <c r="M363" s="1">
        <v>1</v>
      </c>
      <c r="N363" s="1">
        <v>1</v>
      </c>
    </row>
    <row r="364" spans="1:14" s="1" customFormat="1" x14ac:dyDescent="0.3">
      <c r="A364" s="1" t="s">
        <v>419</v>
      </c>
      <c r="B364" s="1">
        <v>-1.5</v>
      </c>
      <c r="C364" s="1">
        <v>12.92</v>
      </c>
      <c r="D364" s="1">
        <v>12.2</v>
      </c>
      <c r="E364" s="1" t="s">
        <v>187</v>
      </c>
      <c r="F364" s="1" t="s">
        <v>381</v>
      </c>
      <c r="G364" s="1" t="s">
        <v>382</v>
      </c>
      <c r="H364" s="1">
        <v>1</v>
      </c>
      <c r="I364" s="1">
        <v>1</v>
      </c>
      <c r="J364" s="1" t="s">
        <v>187</v>
      </c>
      <c r="K364" s="1" t="s">
        <v>383</v>
      </c>
      <c r="L364" s="1" t="s">
        <v>382</v>
      </c>
      <c r="M364" s="1">
        <v>1</v>
      </c>
      <c r="N364" s="1">
        <v>1</v>
      </c>
    </row>
    <row r="365" spans="1:14" s="1" customFormat="1" x14ac:dyDescent="0.3">
      <c r="A365" s="1" t="s">
        <v>419</v>
      </c>
      <c r="B365" s="1">
        <v>-1.5</v>
      </c>
      <c r="C365" s="1">
        <v>12.92</v>
      </c>
      <c r="D365" s="1">
        <v>12.2</v>
      </c>
      <c r="E365" s="1" t="s">
        <v>187</v>
      </c>
      <c r="F365" s="1" t="s">
        <v>381</v>
      </c>
      <c r="G365" s="1" t="s">
        <v>382</v>
      </c>
      <c r="H365" s="1">
        <v>1</v>
      </c>
      <c r="I365" s="1">
        <v>1</v>
      </c>
      <c r="J365" s="1" t="s">
        <v>423</v>
      </c>
      <c r="K365" s="1" t="s">
        <v>424</v>
      </c>
      <c r="L365" s="1" t="s">
        <v>422</v>
      </c>
      <c r="M365" s="1">
        <v>4</v>
      </c>
      <c r="N365" s="1">
        <v>1</v>
      </c>
    </row>
    <row r="366" spans="1:14" s="1" customFormat="1" x14ac:dyDescent="0.3">
      <c r="A366" s="1" t="s">
        <v>419</v>
      </c>
      <c r="B366" s="1">
        <v>-1.5</v>
      </c>
      <c r="C366" s="1">
        <v>12.92</v>
      </c>
      <c r="D366" s="1">
        <v>12.2</v>
      </c>
      <c r="E366" s="1" t="s">
        <v>187</v>
      </c>
      <c r="F366" s="1" t="s">
        <v>381</v>
      </c>
      <c r="G366" s="1" t="s">
        <v>382</v>
      </c>
      <c r="H366" s="1">
        <v>1</v>
      </c>
      <c r="I366" s="1">
        <v>1</v>
      </c>
      <c r="J366" s="1" t="s">
        <v>425</v>
      </c>
      <c r="K366" s="1" t="s">
        <v>424</v>
      </c>
      <c r="L366" s="1" t="s">
        <v>422</v>
      </c>
      <c r="M366" s="1">
        <v>4</v>
      </c>
      <c r="N366" s="1">
        <v>1</v>
      </c>
    </row>
    <row r="367" spans="1:14" s="1" customFormat="1" x14ac:dyDescent="0.3">
      <c r="A367" s="1" t="s">
        <v>419</v>
      </c>
      <c r="B367" s="1">
        <v>-1.5</v>
      </c>
      <c r="C367" s="1">
        <v>12.92</v>
      </c>
      <c r="D367" s="1">
        <v>12.2</v>
      </c>
      <c r="E367" s="1" t="s">
        <v>187</v>
      </c>
      <c r="F367" s="1" t="s">
        <v>381</v>
      </c>
      <c r="G367" s="1" t="s">
        <v>382</v>
      </c>
      <c r="H367" s="1">
        <v>1</v>
      </c>
      <c r="I367" s="1">
        <v>1</v>
      </c>
      <c r="J367" s="1" t="s">
        <v>426</v>
      </c>
      <c r="K367" s="1" t="s">
        <v>427</v>
      </c>
      <c r="L367" s="1" t="s">
        <v>422</v>
      </c>
      <c r="M367" s="1">
        <v>4</v>
      </c>
      <c r="N367" s="1">
        <v>1</v>
      </c>
    </row>
    <row r="368" spans="1:14" s="1" customFormat="1" x14ac:dyDescent="0.3">
      <c r="A368" s="1" t="s">
        <v>419</v>
      </c>
      <c r="B368" s="1">
        <v>-1.5</v>
      </c>
      <c r="C368" s="1">
        <v>12.92</v>
      </c>
      <c r="D368" s="1">
        <v>12.2</v>
      </c>
      <c r="E368" s="1" t="s">
        <v>187</v>
      </c>
      <c r="F368" s="1" t="s">
        <v>381</v>
      </c>
      <c r="G368" s="1" t="s">
        <v>382</v>
      </c>
      <c r="H368" s="1">
        <v>1</v>
      </c>
      <c r="I368" s="1">
        <v>1</v>
      </c>
      <c r="J368" s="1" t="s">
        <v>428</v>
      </c>
      <c r="K368" s="1" t="s">
        <v>424</v>
      </c>
      <c r="L368" s="1" t="s">
        <v>422</v>
      </c>
      <c r="M368" s="1">
        <v>4</v>
      </c>
      <c r="N368" s="1">
        <v>1</v>
      </c>
    </row>
    <row r="369" spans="1:14" x14ac:dyDescent="0.3">
      <c r="A369" t="s">
        <v>429</v>
      </c>
      <c r="B369">
        <v>-2.5</v>
      </c>
      <c r="C369">
        <v>15.51</v>
      </c>
      <c r="D369">
        <v>15.8</v>
      </c>
      <c r="E369" t="s">
        <v>187</v>
      </c>
      <c r="F369" t="s">
        <v>381</v>
      </c>
      <c r="G369" t="s">
        <v>382</v>
      </c>
      <c r="H369">
        <v>1</v>
      </c>
      <c r="I369">
        <v>1</v>
      </c>
      <c r="J369" t="s">
        <v>187</v>
      </c>
      <c r="K369" t="s">
        <v>383</v>
      </c>
      <c r="L369" t="s">
        <v>382</v>
      </c>
      <c r="M369">
        <v>1</v>
      </c>
      <c r="N369">
        <v>1</v>
      </c>
    </row>
    <row r="370" spans="1:14" x14ac:dyDescent="0.3">
      <c r="A370" t="s">
        <v>430</v>
      </c>
      <c r="B370">
        <v>-6.3</v>
      </c>
      <c r="C370">
        <v>36.31</v>
      </c>
      <c r="D370">
        <v>27.6</v>
      </c>
      <c r="E370" t="s">
        <v>187</v>
      </c>
      <c r="F370" t="s">
        <v>381</v>
      </c>
      <c r="G370" t="s">
        <v>382</v>
      </c>
      <c r="H370">
        <v>1</v>
      </c>
      <c r="I370">
        <v>1</v>
      </c>
      <c r="J370" t="s">
        <v>187</v>
      </c>
      <c r="K370" t="s">
        <v>383</v>
      </c>
      <c r="L370" t="s">
        <v>382</v>
      </c>
      <c r="M370">
        <v>1</v>
      </c>
      <c r="N370">
        <v>1</v>
      </c>
    </row>
    <row r="371" spans="1:14" x14ac:dyDescent="0.3">
      <c r="A371" t="s">
        <v>431</v>
      </c>
      <c r="B371">
        <v>-4.9000000000000004</v>
      </c>
      <c r="C371">
        <v>24.45</v>
      </c>
      <c r="D371">
        <v>23.7</v>
      </c>
      <c r="E371" t="s">
        <v>187</v>
      </c>
      <c r="F371" t="s">
        <v>381</v>
      </c>
      <c r="G371" t="s">
        <v>382</v>
      </c>
      <c r="H371">
        <v>1</v>
      </c>
      <c r="I371">
        <v>1</v>
      </c>
      <c r="J371" t="s">
        <v>187</v>
      </c>
      <c r="K371" t="s">
        <v>383</v>
      </c>
      <c r="L371" t="s">
        <v>382</v>
      </c>
      <c r="M371">
        <v>1</v>
      </c>
      <c r="N371">
        <v>1</v>
      </c>
    </row>
    <row r="372" spans="1:14" x14ac:dyDescent="0.3">
      <c r="A372" t="s">
        <v>432</v>
      </c>
      <c r="B372">
        <v>-2.7</v>
      </c>
      <c r="C372">
        <v>44.65</v>
      </c>
      <c r="D372">
        <v>41.2</v>
      </c>
      <c r="E372" t="s">
        <v>187</v>
      </c>
      <c r="F372" t="s">
        <v>381</v>
      </c>
      <c r="G372" t="s">
        <v>382</v>
      </c>
      <c r="H372">
        <v>1</v>
      </c>
      <c r="I372">
        <v>1</v>
      </c>
      <c r="J372" t="s">
        <v>187</v>
      </c>
      <c r="K372" t="s">
        <v>383</v>
      </c>
      <c r="L372" t="s">
        <v>382</v>
      </c>
      <c r="M372">
        <v>1</v>
      </c>
      <c r="N372">
        <v>1</v>
      </c>
    </row>
    <row r="373" spans="1:14" x14ac:dyDescent="0.3">
      <c r="A373" t="s">
        <v>433</v>
      </c>
      <c r="B373">
        <v>-5.6</v>
      </c>
      <c r="C373">
        <v>42.56</v>
      </c>
      <c r="D373">
        <v>40.9</v>
      </c>
      <c r="E373" t="s">
        <v>187</v>
      </c>
      <c r="F373" t="s">
        <v>381</v>
      </c>
      <c r="G373" t="s">
        <v>382</v>
      </c>
      <c r="H373">
        <v>1</v>
      </c>
      <c r="I373">
        <v>1</v>
      </c>
      <c r="J373" t="s">
        <v>187</v>
      </c>
      <c r="K373" t="s">
        <v>383</v>
      </c>
      <c r="L373" t="s">
        <v>382</v>
      </c>
      <c r="M373">
        <v>1</v>
      </c>
      <c r="N373">
        <v>1</v>
      </c>
    </row>
    <row r="374" spans="1:14" x14ac:dyDescent="0.3">
      <c r="A374" t="s">
        <v>434</v>
      </c>
      <c r="B374">
        <v>-17.7</v>
      </c>
      <c r="C374">
        <v>8.82</v>
      </c>
      <c r="D374">
        <v>10.3</v>
      </c>
      <c r="E374" t="s">
        <v>187</v>
      </c>
      <c r="F374" t="s">
        <v>381</v>
      </c>
      <c r="G374" t="s">
        <v>382</v>
      </c>
      <c r="H374">
        <v>1</v>
      </c>
      <c r="I374">
        <v>1</v>
      </c>
      <c r="J374" t="s">
        <v>187</v>
      </c>
      <c r="K374" t="s">
        <v>383</v>
      </c>
      <c r="L374" t="s">
        <v>382</v>
      </c>
      <c r="M374">
        <v>1</v>
      </c>
      <c r="N374">
        <v>1</v>
      </c>
    </row>
    <row r="375" spans="1:14" x14ac:dyDescent="0.3">
      <c r="A375" t="s">
        <v>435</v>
      </c>
      <c r="B375">
        <v>-11.6</v>
      </c>
      <c r="C375">
        <v>18.61</v>
      </c>
      <c r="D375">
        <v>20.2</v>
      </c>
      <c r="E375" t="s">
        <v>187</v>
      </c>
      <c r="F375" t="s">
        <v>381</v>
      </c>
      <c r="G375" t="s">
        <v>382</v>
      </c>
      <c r="H375">
        <v>1</v>
      </c>
      <c r="I375">
        <v>1</v>
      </c>
      <c r="J375" t="s">
        <v>187</v>
      </c>
      <c r="K375" t="s">
        <v>383</v>
      </c>
      <c r="L375" t="s">
        <v>382</v>
      </c>
      <c r="M375">
        <v>1</v>
      </c>
      <c r="N375">
        <v>1</v>
      </c>
    </row>
    <row r="376" spans="1:14" x14ac:dyDescent="0.3">
      <c r="A376" t="s">
        <v>436</v>
      </c>
      <c r="B376">
        <v>1.4</v>
      </c>
      <c r="C376">
        <v>39.950000000000003</v>
      </c>
      <c r="D376">
        <v>32.6</v>
      </c>
      <c r="E376" t="s">
        <v>187</v>
      </c>
      <c r="F376" t="s">
        <v>381</v>
      </c>
      <c r="G376" t="s">
        <v>382</v>
      </c>
      <c r="H376">
        <v>1</v>
      </c>
      <c r="I376">
        <v>1</v>
      </c>
      <c r="J376" t="s">
        <v>187</v>
      </c>
      <c r="K376" t="s">
        <v>383</v>
      </c>
      <c r="L376" t="s">
        <v>382</v>
      </c>
      <c r="M376">
        <v>1</v>
      </c>
      <c r="N376">
        <v>1</v>
      </c>
    </row>
    <row r="377" spans="1:14" x14ac:dyDescent="0.3">
      <c r="A377" t="s">
        <v>437</v>
      </c>
      <c r="B377">
        <v>1.3</v>
      </c>
      <c r="C377">
        <v>46.38</v>
      </c>
      <c r="D377">
        <v>35.4</v>
      </c>
      <c r="E377" t="s">
        <v>187</v>
      </c>
      <c r="F377" t="s">
        <v>381</v>
      </c>
      <c r="G377" t="s">
        <v>382</v>
      </c>
      <c r="H377">
        <v>1</v>
      </c>
      <c r="I377">
        <v>1</v>
      </c>
      <c r="J377" t="s">
        <v>187</v>
      </c>
      <c r="K377" t="s">
        <v>383</v>
      </c>
      <c r="L377" t="s">
        <v>382</v>
      </c>
      <c r="M377">
        <v>1</v>
      </c>
      <c r="N377">
        <v>1</v>
      </c>
    </row>
    <row r="378" spans="1:14" x14ac:dyDescent="0.3">
      <c r="A378" t="s">
        <v>438</v>
      </c>
      <c r="B378">
        <v>-3.7</v>
      </c>
      <c r="C378">
        <v>29.68</v>
      </c>
      <c r="D378">
        <v>29.3</v>
      </c>
      <c r="E378" t="s">
        <v>187</v>
      </c>
      <c r="F378" t="s">
        <v>381</v>
      </c>
      <c r="G378" t="s">
        <v>382</v>
      </c>
      <c r="H378">
        <v>1</v>
      </c>
      <c r="I378">
        <v>1</v>
      </c>
      <c r="J378" t="s">
        <v>187</v>
      </c>
      <c r="K378" t="s">
        <v>383</v>
      </c>
      <c r="L378" t="s">
        <v>382</v>
      </c>
      <c r="M378">
        <v>1</v>
      </c>
      <c r="N378">
        <v>1</v>
      </c>
    </row>
    <row r="379" spans="1:14" x14ac:dyDescent="0.3">
      <c r="A379" t="s">
        <v>439</v>
      </c>
      <c r="B379">
        <v>-4.5999999999999996</v>
      </c>
      <c r="C379">
        <v>35.159999999999997</v>
      </c>
      <c r="D379">
        <v>29.4</v>
      </c>
      <c r="E379" t="s">
        <v>187</v>
      </c>
      <c r="F379" t="s">
        <v>381</v>
      </c>
      <c r="G379" t="s">
        <v>382</v>
      </c>
      <c r="H379">
        <v>1</v>
      </c>
      <c r="I379">
        <v>1</v>
      </c>
      <c r="J379" t="s">
        <v>187</v>
      </c>
      <c r="K379" t="s">
        <v>383</v>
      </c>
      <c r="L379" t="s">
        <v>382</v>
      </c>
      <c r="M379">
        <v>1</v>
      </c>
      <c r="N379">
        <v>1</v>
      </c>
    </row>
    <row r="380" spans="1:14" x14ac:dyDescent="0.3">
      <c r="A380" t="s">
        <v>440</v>
      </c>
      <c r="B380">
        <v>-2.1</v>
      </c>
      <c r="C380">
        <v>41.13</v>
      </c>
      <c r="D380">
        <v>34.299999999999997</v>
      </c>
      <c r="E380" t="s">
        <v>187</v>
      </c>
      <c r="F380" t="s">
        <v>381</v>
      </c>
      <c r="G380" t="s">
        <v>382</v>
      </c>
      <c r="H380">
        <v>1</v>
      </c>
      <c r="I380">
        <v>1</v>
      </c>
      <c r="J380" t="s">
        <v>187</v>
      </c>
      <c r="K380" t="s">
        <v>383</v>
      </c>
      <c r="L380" t="s">
        <v>382</v>
      </c>
      <c r="M380">
        <v>1</v>
      </c>
      <c r="N380">
        <v>1</v>
      </c>
    </row>
    <row r="381" spans="1:14" x14ac:dyDescent="0.3">
      <c r="A381" t="s">
        <v>441</v>
      </c>
      <c r="B381">
        <v>-7.3</v>
      </c>
      <c r="C381">
        <v>31.51</v>
      </c>
      <c r="D381">
        <v>28.1</v>
      </c>
      <c r="E381" t="s">
        <v>187</v>
      </c>
      <c r="F381" t="s">
        <v>381</v>
      </c>
      <c r="G381" t="s">
        <v>382</v>
      </c>
      <c r="H381">
        <v>1</v>
      </c>
      <c r="I381">
        <v>1</v>
      </c>
      <c r="J381" t="s">
        <v>187</v>
      </c>
      <c r="K381" t="s">
        <v>383</v>
      </c>
      <c r="L381" t="s">
        <v>382</v>
      </c>
      <c r="M381">
        <v>1</v>
      </c>
      <c r="N381">
        <v>1</v>
      </c>
    </row>
    <row r="382" spans="1:14" x14ac:dyDescent="0.3">
      <c r="A382" t="s">
        <v>442</v>
      </c>
      <c r="B382">
        <v>-19</v>
      </c>
      <c r="C382">
        <v>12.16</v>
      </c>
      <c r="D382">
        <v>12.8</v>
      </c>
      <c r="E382" t="s">
        <v>187</v>
      </c>
      <c r="F382" t="s">
        <v>381</v>
      </c>
      <c r="G382" t="s">
        <v>382</v>
      </c>
      <c r="H382">
        <v>1</v>
      </c>
      <c r="I382">
        <v>1</v>
      </c>
      <c r="J382" t="s">
        <v>187</v>
      </c>
      <c r="K382" t="s">
        <v>383</v>
      </c>
      <c r="L382" t="s">
        <v>382</v>
      </c>
      <c r="M382">
        <v>1</v>
      </c>
      <c r="N382">
        <v>1</v>
      </c>
    </row>
    <row r="383" spans="1:14" x14ac:dyDescent="0.3">
      <c r="A383" t="s">
        <v>443</v>
      </c>
      <c r="B383">
        <v>-26.4</v>
      </c>
      <c r="C383">
        <v>8.3000000000000007</v>
      </c>
      <c r="D383">
        <v>6.5</v>
      </c>
      <c r="E383" t="s">
        <v>187</v>
      </c>
      <c r="F383" t="s">
        <v>381</v>
      </c>
      <c r="G383" t="s">
        <v>382</v>
      </c>
      <c r="H383">
        <v>1</v>
      </c>
      <c r="I383">
        <v>1</v>
      </c>
      <c r="J383" t="s">
        <v>187</v>
      </c>
      <c r="K383" t="s">
        <v>383</v>
      </c>
      <c r="L383" t="s">
        <v>382</v>
      </c>
      <c r="M383">
        <v>1</v>
      </c>
      <c r="N383">
        <v>1</v>
      </c>
    </row>
    <row r="384" spans="1:14" x14ac:dyDescent="0.3">
      <c r="A384" t="s">
        <v>444</v>
      </c>
      <c r="B384">
        <v>-13</v>
      </c>
      <c r="C384">
        <v>13.36</v>
      </c>
      <c r="D384">
        <v>10.9</v>
      </c>
      <c r="E384" t="s">
        <v>187</v>
      </c>
      <c r="F384" t="s">
        <v>381</v>
      </c>
      <c r="G384" t="s">
        <v>382</v>
      </c>
      <c r="H384">
        <v>1</v>
      </c>
      <c r="I384">
        <v>1</v>
      </c>
      <c r="J384" t="s">
        <v>187</v>
      </c>
      <c r="K384" t="s">
        <v>383</v>
      </c>
      <c r="L384" t="s">
        <v>382</v>
      </c>
      <c r="M384">
        <v>1</v>
      </c>
      <c r="N38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12</vt:i4>
      </vt:variant>
    </vt:vector>
  </HeadingPairs>
  <TitlesOfParts>
    <vt:vector size="12" baseType="lpstr">
      <vt:lpstr>H_selection</vt:lpstr>
      <vt:lpstr>H_combined</vt:lpstr>
      <vt:lpstr>H_SVM</vt:lpstr>
      <vt:lpstr>H_ANN</vt:lpstr>
      <vt:lpstr>H_Bi</vt:lpstr>
      <vt:lpstr>H_MCPRED</vt:lpstr>
      <vt:lpstr>H_NIST</vt:lpstr>
      <vt:lpstr>H_ProtSeq</vt:lpstr>
      <vt:lpstr>HHpresent</vt:lpstr>
      <vt:lpstr>HHunique</vt:lpstr>
      <vt:lpstr>Detectedpreviously</vt:lpstr>
      <vt:lpstr>ORF2variants_protseq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JCW</dc:creator>
  <cp:lastModifiedBy>Ydwine van der Veen</cp:lastModifiedBy>
  <dcterms:created xsi:type="dcterms:W3CDTF">2020-01-29T18:28:35Z</dcterms:created>
  <dcterms:modified xsi:type="dcterms:W3CDTF">2020-04-20T15:29:48Z</dcterms:modified>
</cp:coreProperties>
</file>